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현재_통합_문서" defaultThemeVersion="124226"/>
  <bookViews>
    <workbookView xWindow="6465" yWindow="585" windowWidth="11310" windowHeight="10890" firstSheet="1" activeTab="5"/>
  </bookViews>
  <sheets>
    <sheet name="04년 세입.세출" sheetId="7" state="hidden" r:id="rId1"/>
    <sheet name="표" sheetId="81" r:id="rId2"/>
    <sheet name="예산총칙" sheetId="75" r:id="rId3"/>
    <sheet name="세입세출총괄표" sheetId="76" r:id="rId4"/>
    <sheet name="세입예산서" sheetId="77" r:id="rId5"/>
    <sheet name="세출예산서" sheetId="79" r:id="rId6"/>
  </sheets>
  <definedNames>
    <definedName name="_xlnm.Print_Area" localSheetId="5">세출예산서!$A$1:$U$111</definedName>
    <definedName name="_xlnm.Print_Titles" localSheetId="3">세입세출총괄표!$5:$7</definedName>
    <definedName name="_xlnm.Print_Titles" localSheetId="5">세출예산서!$3:$4</definedName>
  </definedNames>
  <calcPr calcId="125725"/>
</workbook>
</file>

<file path=xl/calcChain.xml><?xml version="1.0" encoding="utf-8"?>
<calcChain xmlns="http://schemas.openxmlformats.org/spreadsheetml/2006/main">
  <c r="J14" i="76"/>
  <c r="U87" i="79"/>
  <c r="J9" i="76" l="1"/>
  <c r="J5" i="79"/>
  <c r="H5"/>
  <c r="U109"/>
  <c r="U108"/>
  <c r="U110"/>
  <c r="U30"/>
  <c r="D105"/>
  <c r="D103"/>
  <c r="D70"/>
  <c r="D62"/>
  <c r="D61"/>
  <c r="D54"/>
  <c r="D22"/>
  <c r="D17"/>
  <c r="D7"/>
  <c r="D6" s="1"/>
  <c r="D5" s="1"/>
  <c r="D34" i="77"/>
  <c r="D23"/>
  <c r="D18"/>
  <c r="D7"/>
  <c r="D5"/>
  <c r="U38" i="79" l="1"/>
  <c r="U27"/>
  <c r="U60" l="1"/>
  <c r="L31" i="77"/>
  <c r="AA4" i="79"/>
  <c r="AB4"/>
  <c r="AC4"/>
  <c r="Y4"/>
  <c r="Z62"/>
  <c r="Z63"/>
  <c r="Z61" s="1"/>
  <c r="U83"/>
  <c r="W4"/>
  <c r="X4"/>
  <c r="U31"/>
  <c r="U32"/>
  <c r="Z59" l="1"/>
  <c r="Z60"/>
  <c r="Z58" s="1"/>
  <c r="Z56" s="1"/>
  <c r="F58"/>
  <c r="F14" i="77"/>
  <c r="U58" i="79"/>
  <c r="V4"/>
  <c r="AD4" s="1"/>
  <c r="AD3"/>
  <c r="U34"/>
  <c r="U43"/>
  <c r="U36"/>
  <c r="U69"/>
  <c r="Z57" l="1"/>
  <c r="Z55" s="1"/>
  <c r="Z53" s="1"/>
  <c r="Z54" l="1"/>
  <c r="Z52" s="1"/>
  <c r="Z50" s="1"/>
  <c r="Z51" l="1"/>
  <c r="Z49" s="1"/>
  <c r="Z47" s="1"/>
  <c r="Z48" l="1"/>
  <c r="Z46" s="1"/>
  <c r="Z44" s="1"/>
  <c r="Z45" l="1"/>
  <c r="Z43" s="1"/>
  <c r="Z41" s="1"/>
  <c r="I5" i="77"/>
  <c r="H5"/>
  <c r="J5"/>
  <c r="F22"/>
  <c r="F24"/>
  <c r="Z42" i="79" l="1"/>
  <c r="Z40" s="1"/>
  <c r="Z37" s="1"/>
  <c r="Z39" l="1"/>
  <c r="Z36" s="1"/>
  <c r="Z34" s="1"/>
  <c r="Z35" l="1"/>
  <c r="Z33" s="1"/>
  <c r="Z31" s="1"/>
  <c r="Z32" l="1"/>
  <c r="Z30" s="1"/>
  <c r="Z28" s="1"/>
  <c r="Z29" l="1"/>
  <c r="Z26" l="1"/>
  <c r="Z24" s="1"/>
  <c r="Z22" s="1"/>
  <c r="Z27"/>
  <c r="Z25" s="1"/>
  <c r="Z20" l="1"/>
  <c r="Z18" s="1"/>
  <c r="Z16" s="1"/>
  <c r="Z23"/>
  <c r="Z21" s="1"/>
  <c r="Z19" s="1"/>
  <c r="Z17" l="1"/>
  <c r="Z15" s="1"/>
  <c r="Z13" s="1"/>
  <c r="Z14" l="1"/>
  <c r="Z12" s="1"/>
  <c r="Z10" s="1"/>
  <c r="Z11" l="1"/>
  <c r="Z9" s="1"/>
  <c r="Z7" s="1"/>
  <c r="Z8"/>
  <c r="Z6"/>
  <c r="Z5" l="1"/>
  <c r="F32" i="77" l="1"/>
  <c r="F33"/>
  <c r="F35"/>
  <c r="F36"/>
  <c r="J112" i="79" l="1"/>
  <c r="I112"/>
  <c r="I5" s="1"/>
  <c r="H112"/>
  <c r="F107"/>
  <c r="F106"/>
  <c r="E105"/>
  <c r="F104"/>
  <c r="E103"/>
  <c r="F103" s="1"/>
  <c r="U100"/>
  <c r="U99"/>
  <c r="U98"/>
  <c r="U97"/>
  <c r="U96"/>
  <c r="U95"/>
  <c r="U94"/>
  <c r="F93"/>
  <c r="U91"/>
  <c r="U90"/>
  <c r="U89"/>
  <c r="U88"/>
  <c r="U86"/>
  <c r="U85"/>
  <c r="U84"/>
  <c r="U82"/>
  <c r="U81"/>
  <c r="U80"/>
  <c r="F80"/>
  <c r="U77"/>
  <c r="U76"/>
  <c r="U75"/>
  <c r="U74"/>
  <c r="U73"/>
  <c r="U72"/>
  <c r="F71"/>
  <c r="E70"/>
  <c r="F70" s="1"/>
  <c r="U68"/>
  <c r="F68"/>
  <c r="U66"/>
  <c r="F65"/>
  <c r="U63"/>
  <c r="F63"/>
  <c r="E62"/>
  <c r="F62" s="1"/>
  <c r="U59"/>
  <c r="F59"/>
  <c r="U56"/>
  <c r="F56"/>
  <c r="U55"/>
  <c r="F55"/>
  <c r="E54"/>
  <c r="F54" s="1"/>
  <c r="U53"/>
  <c r="U52"/>
  <c r="U51"/>
  <c r="F51"/>
  <c r="U50"/>
  <c r="U49"/>
  <c r="U48"/>
  <c r="F48"/>
  <c r="U46"/>
  <c r="U45"/>
  <c r="U44"/>
  <c r="U42"/>
  <c r="U41"/>
  <c r="U40"/>
  <c r="F40"/>
  <c r="U37"/>
  <c r="U35"/>
  <c r="F34"/>
  <c r="U29"/>
  <c r="U28"/>
  <c r="U26"/>
  <c r="U25"/>
  <c r="U24"/>
  <c r="F24"/>
  <c r="U23"/>
  <c r="F23"/>
  <c r="E22"/>
  <c r="U21"/>
  <c r="U20"/>
  <c r="U19"/>
  <c r="F19"/>
  <c r="F18"/>
  <c r="E17"/>
  <c r="F17" s="1"/>
  <c r="U16"/>
  <c r="F16"/>
  <c r="F15"/>
  <c r="F14"/>
  <c r="F12"/>
  <c r="F10"/>
  <c r="F8"/>
  <c r="E7"/>
  <c r="F7" s="1"/>
  <c r="E34" i="77"/>
  <c r="E23"/>
  <c r="F21"/>
  <c r="F20"/>
  <c r="E18"/>
  <c r="F17"/>
  <c r="F15"/>
  <c r="F11"/>
  <c r="F8"/>
  <c r="E7"/>
  <c r="F6"/>
  <c r="K18" i="76"/>
  <c r="K17"/>
  <c r="K16"/>
  <c r="K15"/>
  <c r="K14"/>
  <c r="E14"/>
  <c r="K13"/>
  <c r="E13"/>
  <c r="K12"/>
  <c r="E12"/>
  <c r="K11"/>
  <c r="E11"/>
  <c r="K10"/>
  <c r="E10"/>
  <c r="K9"/>
  <c r="E9"/>
  <c r="J8"/>
  <c r="I8"/>
  <c r="D8"/>
  <c r="C8"/>
  <c r="F14" l="1"/>
  <c r="F11"/>
  <c r="L18"/>
  <c r="L13"/>
  <c r="L14"/>
  <c r="L9"/>
  <c r="F12"/>
  <c r="F10"/>
  <c r="F13"/>
  <c r="F9"/>
  <c r="U39" i="79"/>
  <c r="E5" i="77"/>
  <c r="G22" s="1"/>
  <c r="U33" i="79"/>
  <c r="U47"/>
  <c r="E61"/>
  <c r="F61" s="1"/>
  <c r="U79"/>
  <c r="U92"/>
  <c r="E6"/>
  <c r="F6" s="1"/>
  <c r="K8" i="76"/>
  <c r="E8"/>
  <c r="F22" i="79"/>
  <c r="U102"/>
  <c r="F7" i="77"/>
  <c r="F34"/>
  <c r="F23"/>
  <c r="F105" i="79"/>
  <c r="F18" i="77"/>
  <c r="F8" i="76" l="1"/>
  <c r="E5" i="79"/>
  <c r="G35" i="77"/>
  <c r="G6"/>
  <c r="F5"/>
  <c r="G21"/>
  <c r="G23"/>
  <c r="G7"/>
  <c r="G18"/>
  <c r="F5" i="79" l="1"/>
  <c r="G61"/>
  <c r="G54"/>
  <c r="G103"/>
  <c r="G7"/>
  <c r="G105"/>
  <c r="G6"/>
</calcChain>
</file>

<file path=xl/sharedStrings.xml><?xml version="1.0" encoding="utf-8"?>
<sst xmlns="http://schemas.openxmlformats.org/spreadsheetml/2006/main" count="588" uniqueCount="267">
  <si>
    <t>총 계</t>
    <phoneticPr fontId="2" type="noConversion"/>
  </si>
  <si>
    <t>1. 세입</t>
    <phoneticPr fontId="2" type="noConversion"/>
  </si>
  <si>
    <t>과목</t>
    <phoneticPr fontId="2" type="noConversion"/>
  </si>
  <si>
    <t>비교증감</t>
    <phoneticPr fontId="2" type="noConversion"/>
  </si>
  <si>
    <t>비고</t>
    <phoneticPr fontId="2" type="noConversion"/>
  </si>
  <si>
    <t>2. 세출</t>
    <phoneticPr fontId="2" type="noConversion"/>
  </si>
  <si>
    <t>(단위:천원)</t>
    <phoneticPr fontId="2" type="noConversion"/>
  </si>
  <si>
    <t>인건비</t>
    <phoneticPr fontId="2" type="noConversion"/>
  </si>
  <si>
    <t>소계</t>
    <phoneticPr fontId="2" type="noConversion"/>
  </si>
  <si>
    <t>제수당</t>
    <phoneticPr fontId="2" type="noConversion"/>
  </si>
  <si>
    <t>부담금</t>
    <phoneticPr fontId="2" type="noConversion"/>
  </si>
  <si>
    <t>운영비</t>
    <phoneticPr fontId="2" type="noConversion"/>
  </si>
  <si>
    <t>보호비</t>
    <phoneticPr fontId="2" type="noConversion"/>
  </si>
  <si>
    <t>도비지원</t>
    <phoneticPr fontId="2" type="noConversion"/>
  </si>
  <si>
    <t>기능보강</t>
    <phoneticPr fontId="2" type="noConversion"/>
  </si>
  <si>
    <t>법인전입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</si>
  <si>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</si>
  <si>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</si>
  <si>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</si>
  <si>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예산액</t>
    <phoneticPr fontId="2" type="noConversion"/>
  </si>
  <si>
    <t>증</t>
    <phoneticPr fontId="2" type="noConversion"/>
  </si>
  <si>
    <t>감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</si>
  <si>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</si>
  <si>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</si>
  <si>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</si>
  <si>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예산액</t>
    <phoneticPr fontId="2" type="noConversion"/>
  </si>
  <si>
    <t>증</t>
    <phoneticPr fontId="2" type="noConversion"/>
  </si>
  <si>
    <t>감</t>
    <phoneticPr fontId="2" type="noConversion"/>
  </si>
  <si>
    <t>인건비</t>
    <phoneticPr fontId="2" type="noConversion"/>
  </si>
  <si>
    <t>소계</t>
    <phoneticPr fontId="2" type="noConversion"/>
  </si>
  <si>
    <t>제수당</t>
    <phoneticPr fontId="2" type="noConversion"/>
  </si>
  <si>
    <t>부담금</t>
    <phoneticPr fontId="2" type="noConversion"/>
  </si>
  <si>
    <t>운영비</t>
    <phoneticPr fontId="2" type="noConversion"/>
  </si>
  <si>
    <t>보호비</t>
    <phoneticPr fontId="2" type="noConversion"/>
  </si>
  <si>
    <t>도비지원</t>
    <phoneticPr fontId="2" type="noConversion"/>
  </si>
  <si>
    <t>기능보강</t>
    <phoneticPr fontId="2" type="noConversion"/>
  </si>
  <si>
    <t>법인전입</t>
    <phoneticPr fontId="2" type="noConversion"/>
  </si>
  <si>
    <t>향  림   재   활   원</t>
    <phoneticPr fontId="2" type="noConversion"/>
  </si>
  <si>
    <t>-</t>
    <phoneticPr fontId="2" type="noConversion"/>
  </si>
  <si>
    <t>2004년</t>
    <phoneticPr fontId="2" type="noConversion"/>
  </si>
  <si>
    <t xml:space="preserve">2005년 </t>
    <phoneticPr fontId="2" type="noConversion"/>
  </si>
  <si>
    <t xml:space="preserve">2005년 </t>
    <phoneticPr fontId="2" type="noConversion"/>
  </si>
  <si>
    <t xml:space="preserve">         2005년 향림재활원 세입.세출(안)</t>
    <phoneticPr fontId="2" type="noConversion"/>
  </si>
  <si>
    <t>시설비</t>
    <phoneticPr fontId="2" type="noConversion"/>
  </si>
  <si>
    <t>공공요금</t>
    <phoneticPr fontId="2" type="noConversion"/>
  </si>
  <si>
    <t>차량비</t>
    <phoneticPr fontId="2" type="noConversion"/>
  </si>
  <si>
    <t>기타운영비</t>
    <phoneticPr fontId="2" type="noConversion"/>
  </si>
  <si>
    <t>예산액(A)</t>
    <phoneticPr fontId="2" type="noConversion"/>
  </si>
  <si>
    <t>예산액(B)</t>
    <phoneticPr fontId="2" type="noConversion"/>
  </si>
  <si>
    <t>전기요금</t>
    <phoneticPr fontId="2" type="noConversion"/>
  </si>
  <si>
    <t>전화요금</t>
    <phoneticPr fontId="2" type="noConversion"/>
  </si>
  <si>
    <t>상.하수도요금</t>
    <phoneticPr fontId="2" type="noConversion"/>
  </si>
  <si>
    <t>차량유류대</t>
    <phoneticPr fontId="2" type="noConversion"/>
  </si>
  <si>
    <t>*</t>
    <phoneticPr fontId="2" type="noConversion"/>
  </si>
  <si>
    <t>개월</t>
    <phoneticPr fontId="2" type="noConversion"/>
  </si>
  <si>
    <t>=</t>
    <phoneticPr fontId="2" type="noConversion"/>
  </si>
  <si>
    <t>(단위 ; 천원)</t>
    <phoneticPr fontId="2" type="noConversion"/>
  </si>
  <si>
    <t>총    계</t>
    <phoneticPr fontId="2" type="noConversion"/>
  </si>
  <si>
    <t>수용비 및
 수수료</t>
    <phoneticPr fontId="2" type="noConversion"/>
  </si>
  <si>
    <t>예비비 
및 기타</t>
    <phoneticPr fontId="2" type="noConversion"/>
  </si>
  <si>
    <t>우편발송료</t>
    <phoneticPr fontId="2" type="noConversion"/>
  </si>
  <si>
    <t>자산취득비</t>
    <phoneticPr fontId="2" type="noConversion"/>
  </si>
  <si>
    <t>퇴직금 및 
퇴직적립금</t>
    <phoneticPr fontId="2" type="noConversion"/>
  </si>
  <si>
    <t>업무
추진비</t>
    <phoneticPr fontId="2" type="noConversion"/>
  </si>
  <si>
    <t>기관운영비</t>
    <phoneticPr fontId="2" type="noConversion"/>
  </si>
  <si>
    <t>회의비</t>
    <phoneticPr fontId="2" type="noConversion"/>
  </si>
  <si>
    <t>특별급식비</t>
    <phoneticPr fontId="2" type="noConversion"/>
  </si>
  <si>
    <t>회</t>
    <phoneticPr fontId="2" type="noConversion"/>
  </si>
  <si>
    <t>사무비</t>
    <phoneticPr fontId="2" type="noConversion"/>
  </si>
  <si>
    <t>교육재활</t>
    <phoneticPr fontId="2" type="noConversion"/>
  </si>
  <si>
    <t>사업비</t>
    <phoneticPr fontId="2" type="noConversion"/>
  </si>
  <si>
    <t>산 출 내 역</t>
    <phoneticPr fontId="2" type="noConversion"/>
  </si>
  <si>
    <t>잡지출</t>
    <phoneticPr fontId="2" type="noConversion"/>
  </si>
  <si>
    <t>의료비</t>
    <phoneticPr fontId="2" type="noConversion"/>
  </si>
  <si>
    <t>예비비</t>
    <phoneticPr fontId="2" type="noConversion"/>
  </si>
  <si>
    <t>여름캠프</t>
    <phoneticPr fontId="2" type="noConversion"/>
  </si>
  <si>
    <t>자동차세</t>
    <phoneticPr fontId="2" type="noConversion"/>
  </si>
  <si>
    <t>자동차보험</t>
    <phoneticPr fontId="2" type="noConversion"/>
  </si>
  <si>
    <t>제세공과금</t>
    <phoneticPr fontId="2" type="noConversion"/>
  </si>
  <si>
    <t>직원연수비</t>
    <phoneticPr fontId="2" type="noConversion"/>
  </si>
  <si>
    <t>비율</t>
    <phoneticPr fontId="2" type="noConversion"/>
  </si>
  <si>
    <t>(B-A)</t>
    <phoneticPr fontId="2" type="noConversion"/>
  </si>
  <si>
    <t>(%)</t>
    <phoneticPr fontId="2" type="noConversion"/>
  </si>
  <si>
    <t>(단위 : 천원)</t>
    <phoneticPr fontId="2" type="noConversion"/>
  </si>
  <si>
    <t>세             입</t>
    <phoneticPr fontId="2" type="noConversion"/>
  </si>
  <si>
    <t>세            출</t>
    <phoneticPr fontId="2" type="noConversion"/>
  </si>
  <si>
    <t>증  감</t>
    <phoneticPr fontId="2" type="noConversion"/>
  </si>
  <si>
    <t>금액</t>
    <phoneticPr fontId="2" type="noConversion"/>
  </si>
  <si>
    <t>비율(%)</t>
    <phoneticPr fontId="2" type="noConversion"/>
  </si>
  <si>
    <t>입소자
부담금수입</t>
    <phoneticPr fontId="2" type="noConversion"/>
  </si>
  <si>
    <t>입소비용
수입</t>
    <phoneticPr fontId="2" type="noConversion"/>
  </si>
  <si>
    <t>보조금
수입</t>
    <phoneticPr fontId="2" type="noConversion"/>
  </si>
  <si>
    <t>후원금
수입</t>
    <phoneticPr fontId="2" type="noConversion"/>
  </si>
  <si>
    <t>전입금</t>
    <phoneticPr fontId="2" type="noConversion"/>
  </si>
  <si>
    <t>재산
조성비</t>
    <phoneticPr fontId="2" type="noConversion"/>
  </si>
  <si>
    <t>이월금</t>
    <phoneticPr fontId="2" type="noConversion"/>
  </si>
  <si>
    <t>잡수입</t>
    <phoneticPr fontId="2" type="noConversion"/>
  </si>
  <si>
    <t>예비비
및 기타</t>
    <phoneticPr fontId="2" type="noConversion"/>
  </si>
  <si>
    <t>예비비
및기타</t>
    <phoneticPr fontId="2" type="noConversion"/>
  </si>
  <si>
    <t>주간보호협회비</t>
    <phoneticPr fontId="2" type="noConversion"/>
  </si>
  <si>
    <t>급여</t>
    <phoneticPr fontId="2" type="noConversion"/>
  </si>
  <si>
    <t>기본급</t>
    <phoneticPr fontId="2" type="noConversion"/>
  </si>
  <si>
    <t>임직원 보수일람표 참조</t>
    <phoneticPr fontId="2" type="noConversion"/>
  </si>
  <si>
    <t>퇴직적립금</t>
    <phoneticPr fontId="2" type="noConversion"/>
  </si>
  <si>
    <t>사회보험
부담금</t>
    <phoneticPr fontId="2" type="noConversion"/>
  </si>
  <si>
    <t>사회보험부담금</t>
    <phoneticPr fontId="2" type="noConversion"/>
  </si>
  <si>
    <t>기타후생경비</t>
    <phoneticPr fontId="2" type="noConversion"/>
  </si>
  <si>
    <t>여  비</t>
    <phoneticPr fontId="2" type="noConversion"/>
  </si>
  <si>
    <t>청소용품비</t>
    <phoneticPr fontId="2" type="noConversion"/>
  </si>
  <si>
    <t>소규모수선비</t>
    <phoneticPr fontId="2" type="noConversion"/>
  </si>
  <si>
    <t>신원보증보험</t>
    <phoneticPr fontId="2" type="noConversion"/>
  </si>
  <si>
    <t>환경개선부담금</t>
    <phoneticPr fontId="2" type="noConversion"/>
  </si>
  <si>
    <t>차량정기검사비</t>
    <phoneticPr fontId="2" type="noConversion"/>
  </si>
  <si>
    <t>차량수리비</t>
    <phoneticPr fontId="2" type="noConversion"/>
  </si>
  <si>
    <t>시설장비유지비</t>
    <phoneticPr fontId="2" type="noConversion"/>
  </si>
  <si>
    <t>수용기관경비</t>
    <phoneticPr fontId="2" type="noConversion"/>
  </si>
  <si>
    <t>생일파티</t>
    <phoneticPr fontId="2" type="noConversion"/>
  </si>
  <si>
    <t>과      목</t>
    <phoneticPr fontId="2" type="noConversion"/>
  </si>
  <si>
    <t>비교증감
(B-A)</t>
    <phoneticPr fontId="2" type="noConversion"/>
  </si>
  <si>
    <t>입소비용수입</t>
    <phoneticPr fontId="2" type="noConversion"/>
  </si>
  <si>
    <t>시.도 보조금</t>
    <phoneticPr fontId="2" type="noConversion"/>
  </si>
  <si>
    <t>프린터임대료</t>
    <phoneticPr fontId="2" type="noConversion"/>
  </si>
  <si>
    <t>정수기임대료</t>
    <phoneticPr fontId="2" type="noConversion"/>
  </si>
  <si>
    <t>의약품구입비</t>
    <phoneticPr fontId="2" type="noConversion"/>
  </si>
  <si>
    <t>학습지원프로그램</t>
    <phoneticPr fontId="2" type="noConversion"/>
  </si>
  <si>
    <t>예비비
 및 기타</t>
    <phoneticPr fontId="2" type="noConversion"/>
  </si>
  <si>
    <t>명</t>
    <phoneticPr fontId="2" type="noConversion"/>
  </si>
  <si>
    <t>부모회의비</t>
    <phoneticPr fontId="2" type="noConversion"/>
  </si>
  <si>
    <t>운영위원회의비</t>
    <phoneticPr fontId="2" type="noConversion"/>
  </si>
  <si>
    <t>직원복리후생비</t>
    <phoneticPr fontId="2" type="noConversion"/>
  </si>
  <si>
    <t>사회심리재활</t>
    <phoneticPr fontId="2" type="noConversion"/>
  </si>
  <si>
    <t>사회성훈련프로그램</t>
    <phoneticPr fontId="2" type="noConversion"/>
  </si>
  <si>
    <t>여가활동프로그램</t>
    <phoneticPr fontId="2" type="noConversion"/>
  </si>
  <si>
    <t>게이트볼 프로그램</t>
    <phoneticPr fontId="2" type="noConversion"/>
  </si>
  <si>
    <t>보치아 프로그램</t>
    <phoneticPr fontId="2" type="noConversion"/>
  </si>
  <si>
    <t>장애인자치회의 프로그램</t>
    <phoneticPr fontId="2" type="noConversion"/>
  </si>
  <si>
    <t>개별화지원사업비(IEP)</t>
    <phoneticPr fontId="2" type="noConversion"/>
  </si>
  <si>
    <t>문화예술사업(미술)</t>
    <phoneticPr fontId="2" type="noConversion"/>
  </si>
  <si>
    <t>문화예술사업(연극)</t>
    <phoneticPr fontId="2" type="noConversion"/>
  </si>
  <si>
    <t>국악(난타)프로그램</t>
    <phoneticPr fontId="2" type="noConversion"/>
  </si>
  <si>
    <t>재산</t>
    <phoneticPr fontId="2" type="noConversion"/>
  </si>
  <si>
    <t>조성비</t>
    <phoneticPr fontId="2" type="noConversion"/>
  </si>
  <si>
    <t>외부활동영업배상책임보험</t>
    <phoneticPr fontId="2" type="noConversion"/>
  </si>
  <si>
    <t>시.군.구 보조금</t>
    <phoneticPr fontId="2" type="noConversion"/>
  </si>
  <si>
    <t>기타보조금</t>
    <phoneticPr fontId="2" type="noConversion"/>
  </si>
  <si>
    <t>미술문화예술사업비</t>
    <phoneticPr fontId="2" type="noConversion"/>
  </si>
  <si>
    <t>연극문화예술사업비</t>
    <phoneticPr fontId="2" type="noConversion"/>
  </si>
  <si>
    <t>후원금수입</t>
    <phoneticPr fontId="2" type="noConversion"/>
  </si>
  <si>
    <t>지정후원금</t>
    <phoneticPr fontId="2" type="noConversion"/>
  </si>
  <si>
    <t>비지정후원금</t>
    <phoneticPr fontId="2" type="noConversion"/>
  </si>
  <si>
    <t>전년도이월금</t>
    <phoneticPr fontId="2" type="noConversion"/>
  </si>
  <si>
    <t>후원금</t>
    <phoneticPr fontId="2" type="noConversion"/>
  </si>
  <si>
    <t>기타예금이자</t>
    <phoneticPr fontId="2" type="noConversion"/>
  </si>
  <si>
    <t>예금이자</t>
    <phoneticPr fontId="2" type="noConversion"/>
  </si>
  <si>
    <t>기타잡수입</t>
    <phoneticPr fontId="2" type="noConversion"/>
  </si>
  <si>
    <t>7종 차량비</t>
    <phoneticPr fontId="2" type="noConversion"/>
  </si>
  <si>
    <t>소      계</t>
    <phoneticPr fontId="2" type="noConversion"/>
  </si>
  <si>
    <t>이용인 건강검진비</t>
    <phoneticPr fontId="2" type="noConversion"/>
  </si>
  <si>
    <t>현장실습비</t>
    <phoneticPr fontId="2" type="noConversion"/>
  </si>
  <si>
    <t>이용인 차류 구입비</t>
    <phoneticPr fontId="2" type="noConversion"/>
  </si>
  <si>
    <t>사회복무요원 간담회</t>
    <phoneticPr fontId="2" type="noConversion"/>
  </si>
  <si>
    <t>옥내.외 시설물 유지관리비</t>
    <phoneticPr fontId="2" type="noConversion"/>
  </si>
  <si>
    <t>이용인 치료비</t>
    <phoneticPr fontId="2" type="noConversion"/>
  </si>
  <si>
    <t>원예프로그램</t>
    <phoneticPr fontId="2" type="noConversion"/>
  </si>
  <si>
    <t>(일상생활용품 치약, 칫솔, 수건외)</t>
    <phoneticPr fontId="2" type="noConversion"/>
  </si>
  <si>
    <t>보조금</t>
    <phoneticPr fontId="2" type="noConversion"/>
  </si>
  <si>
    <t>자부담</t>
    <phoneticPr fontId="2" type="noConversion"/>
  </si>
  <si>
    <t>급식비(1식3,600원)</t>
    <phoneticPr fontId="2" type="noConversion"/>
  </si>
  <si>
    <t>이용인바베큐파티</t>
    <phoneticPr fontId="2" type="noConversion"/>
  </si>
  <si>
    <t>사무용품 구입비</t>
    <phoneticPr fontId="2" type="noConversion"/>
  </si>
  <si>
    <t>7종 차량지원비</t>
    <phoneticPr fontId="2" type="noConversion"/>
  </si>
  <si>
    <t>비품구입비</t>
    <phoneticPr fontId="2" type="noConversion"/>
  </si>
  <si>
    <t>현장학습</t>
    <phoneticPr fontId="2" type="noConversion"/>
  </si>
  <si>
    <t>성탄파티 및 송년회</t>
    <phoneticPr fontId="2" type="noConversion"/>
  </si>
  <si>
    <t>간식비(1일1,000원)</t>
    <phoneticPr fontId="2" type="noConversion"/>
  </si>
  <si>
    <t>도전적행동 완화프로그램</t>
    <phoneticPr fontId="2" type="noConversion"/>
  </si>
  <si>
    <t>광주시장애인의 날 행사</t>
    <phoneticPr fontId="2" type="noConversion"/>
  </si>
  <si>
    <t>보조금 수입</t>
    <phoneticPr fontId="2" type="noConversion"/>
  </si>
  <si>
    <t>생활체육지원사업비</t>
    <phoneticPr fontId="2" type="noConversion"/>
  </si>
  <si>
    <t>뷰티프로그램비</t>
    <phoneticPr fontId="2" type="noConversion"/>
  </si>
  <si>
    <t>반환금</t>
    <phoneticPr fontId="2" type="noConversion"/>
  </si>
  <si>
    <t>예  산  총  칙</t>
    <phoneticPr fontId="2" type="noConversion"/>
  </si>
  <si>
    <t>제1조</t>
    <phoneticPr fontId="2" type="noConversion"/>
  </si>
  <si>
    <t>제2조</t>
    <phoneticPr fontId="2" type="noConversion"/>
  </si>
  <si>
    <t xml:space="preserve">제3조   </t>
    <phoneticPr fontId="2" type="noConversion"/>
  </si>
  <si>
    <t>1) 세입의 주요재원은 다음과 같다.</t>
    <phoneticPr fontId="2" type="noConversion"/>
  </si>
  <si>
    <t>2) 세출의 내용은 다음과 같다.</t>
    <phoneticPr fontId="2" type="noConversion"/>
  </si>
  <si>
    <t xml:space="preserve">   ④ 법인전입금 5,000천원</t>
    <phoneticPr fontId="2" type="noConversion"/>
  </si>
  <si>
    <t xml:space="preserve">   ⑥ 잡수입 1,300천원</t>
    <phoneticPr fontId="2" type="noConversion"/>
  </si>
  <si>
    <t>제4조</t>
    <phoneticPr fontId="2" type="noConversion"/>
  </si>
  <si>
    <t>제5조</t>
    <phoneticPr fontId="2" type="noConversion"/>
  </si>
  <si>
    <t>제6조</t>
    <phoneticPr fontId="2" type="noConversion"/>
  </si>
  <si>
    <t>국가 또는 지방자치단체로부터 교부된 보조금, 지정후원금 및 수익자부담금 경비 등은 추가경정 예산의 성립 이전이라도</t>
    <phoneticPr fontId="2" type="noConversion"/>
  </si>
  <si>
    <t>보조금등 수입목적에 적절한 경우 먼저 사용할 수 있으며, 이는 차기 추가경정 예산에 반영하여야 한다.</t>
    <phoneticPr fontId="2" type="noConversion"/>
  </si>
  <si>
    <t>제7조</t>
    <phoneticPr fontId="2" type="noConversion"/>
  </si>
  <si>
    <t>세출경비의 부족이 생겼을 때는 사회복지법인 재무·회계 규칙 제16조에 의거하여 예산을 전용할 수 있다.</t>
    <phoneticPr fontId="2" type="noConversion"/>
  </si>
  <si>
    <t>단, 동일 항내의 목간전용이 불가피한 경우에는 법인대표 이사(또는 시설의 장)에게 그 권한을 위임한다.</t>
    <phoneticPr fontId="2" type="noConversion"/>
  </si>
  <si>
    <t>법인전입금(후원금)</t>
    <phoneticPr fontId="2" type="noConversion"/>
  </si>
  <si>
    <t>법인전입금
(후원금)</t>
    <phoneticPr fontId="2" type="noConversion"/>
  </si>
  <si>
    <t>전년도이월금 
후원금</t>
    <phoneticPr fontId="2" type="noConversion"/>
  </si>
  <si>
    <t>후원금</t>
    <phoneticPr fontId="2" type="noConversion"/>
  </si>
  <si>
    <t>2020년도</t>
    <phoneticPr fontId="2" type="noConversion"/>
  </si>
  <si>
    <t>이용료수입
180,000원*13명*12월
100,000원*7명*12월</t>
    <phoneticPr fontId="2" type="noConversion"/>
  </si>
  <si>
    <t xml:space="preserve">
28,080,000
 8,400,000</t>
    <phoneticPr fontId="2" type="noConversion"/>
  </si>
  <si>
    <t>2020년도</t>
    <phoneticPr fontId="2" type="noConversion"/>
  </si>
  <si>
    <t>법인전입금</t>
    <phoneticPr fontId="2" type="noConversion"/>
  </si>
  <si>
    <t>2019년 운영비 보조금 집행잔액</t>
    <phoneticPr fontId="2" type="noConversion"/>
  </si>
  <si>
    <t>2019년 운영비 예금이자 반납액</t>
    <phoneticPr fontId="2" type="noConversion"/>
  </si>
  <si>
    <t>2019년 7종 예금이자 반납액</t>
    <phoneticPr fontId="2" type="noConversion"/>
  </si>
  <si>
    <t>배상책임보험</t>
    <phoneticPr fontId="2" type="noConversion"/>
  </si>
  <si>
    <t>법인전입금</t>
    <phoneticPr fontId="2" type="noConversion"/>
  </si>
  <si>
    <t>잡수입</t>
    <phoneticPr fontId="2" type="noConversion"/>
  </si>
  <si>
    <t>이용료</t>
    <phoneticPr fontId="2" type="noConversion"/>
  </si>
  <si>
    <t>후원금</t>
    <phoneticPr fontId="2" type="noConversion"/>
  </si>
  <si>
    <t>보조금</t>
    <phoneticPr fontId="2" type="noConversion"/>
  </si>
  <si>
    <t>7종</t>
    <phoneticPr fontId="2" type="noConversion"/>
  </si>
  <si>
    <t>문화</t>
    <phoneticPr fontId="2" type="noConversion"/>
  </si>
  <si>
    <t>생활체육</t>
    <phoneticPr fontId="2" type="noConversion"/>
  </si>
  <si>
    <t>환경개선사업비</t>
    <phoneticPr fontId="2" type="noConversion"/>
  </si>
  <si>
    <t>홈페이지 관리비</t>
    <phoneticPr fontId="2" type="noConversion"/>
  </si>
  <si>
    <t>홈페이지제작비</t>
    <phoneticPr fontId="2" type="noConversion"/>
  </si>
  <si>
    <t>요리활동프로그램재료비(기초반)</t>
    <phoneticPr fontId="2" type="noConversion"/>
  </si>
  <si>
    <t>토탈공예활동프로그램재료비</t>
    <phoneticPr fontId="2" type="noConversion"/>
  </si>
  <si>
    <t>사진프로그램</t>
    <phoneticPr fontId="2" type="noConversion"/>
  </si>
  <si>
    <t>한마음체육대회행사</t>
    <phoneticPr fontId="2" type="noConversion"/>
  </si>
  <si>
    <t>향림어울림한마당 행사</t>
    <phoneticPr fontId="2" type="noConversion"/>
  </si>
  <si>
    <t>(이용인 쉼터: 의자, 테이블 )</t>
    <phoneticPr fontId="2" type="noConversion"/>
  </si>
  <si>
    <t>기타 교육활동비
(신규프로그램)</t>
    <phoneticPr fontId="2" type="noConversion"/>
  </si>
  <si>
    <t>기타사업비(요리경연대회 참여, 신규프로그램)</t>
    <phoneticPr fontId="2" type="noConversion"/>
  </si>
  <si>
    <t>출장및 교육여비</t>
    <phoneticPr fontId="2" type="noConversion"/>
  </si>
  <si>
    <t>문화예술사업비</t>
    <phoneticPr fontId="2" type="noConversion"/>
  </si>
  <si>
    <t>문화예술지원사업비반납액</t>
    <phoneticPr fontId="2" type="noConversion"/>
  </si>
  <si>
    <t>기타사업비(미술공모전 참여,신규프로그램)</t>
    <phoneticPr fontId="2" type="noConversion"/>
  </si>
  <si>
    <t>이용인 쉼터 공사비</t>
    <phoneticPr fontId="2" type="noConversion"/>
  </si>
  <si>
    <t>회</t>
    <phoneticPr fontId="2" type="noConversion"/>
  </si>
  <si>
    <t>현대한국화프로그램</t>
    <phoneticPr fontId="2" type="noConversion"/>
  </si>
  <si>
    <t>수수료및 퇴직연금수수료</t>
    <phoneticPr fontId="2" type="noConversion"/>
  </si>
  <si>
    <t xml:space="preserve">   ① 입소자비용수입 36,480천원</t>
    <phoneticPr fontId="2" type="noConversion"/>
  </si>
  <si>
    <t xml:space="preserve">   ③ 후원금수입 1,000천원</t>
    <phoneticPr fontId="2" type="noConversion"/>
  </si>
  <si>
    <t xml:space="preserve">   ② 재산조성비 15,100천원</t>
    <phoneticPr fontId="2" type="noConversion"/>
  </si>
  <si>
    <t>2019년도 명시이월사업은 명시이월 사업비 명세서와 같다 : 해당없음</t>
    <phoneticPr fontId="2" type="noConversion"/>
  </si>
  <si>
    <t>2019년도 계속비사업은 계속비조서와 같다 : 해당없음</t>
    <phoneticPr fontId="2" type="noConversion"/>
  </si>
  <si>
    <t>2020년</t>
    <phoneticPr fontId="2" type="noConversion"/>
  </si>
  <si>
    <t>장애인체육회지원사업비</t>
    <phoneticPr fontId="2" type="noConversion"/>
  </si>
  <si>
    <t>소계</t>
    <phoneticPr fontId="2" type="noConversion"/>
  </si>
  <si>
    <t>볼링프로그램(장애인체육회)</t>
    <phoneticPr fontId="2" type="noConversion"/>
  </si>
  <si>
    <t>2020년도</t>
    <phoneticPr fontId="2" type="noConversion"/>
  </si>
  <si>
    <t>추경예산액(B)</t>
    <phoneticPr fontId="2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</si>
  <si>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</si>
  <si>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전화요금및인터넷사용료</t>
    <phoneticPr fontId="2" type="noConversion"/>
  </si>
  <si>
    <t>2020년도 광주시장애인주간보호시설 세입 추경예산서(안)</t>
    <phoneticPr fontId="2" type="noConversion"/>
  </si>
  <si>
    <t>2020년도 광주시장애인주간보호시설 세출 추경예산서(안)</t>
    <phoneticPr fontId="2" type="noConversion"/>
  </si>
  <si>
    <t>2020년도 광주시장애인주간보호시설 세입·세출 추경예산서 총괄표(안)</t>
    <phoneticPr fontId="2" type="noConversion"/>
  </si>
  <si>
    <t>2020년도
예산(A)</t>
    <phoneticPr fontId="2" type="noConversion"/>
  </si>
  <si>
    <t>2020년도
추경예산(B)</t>
    <phoneticPr fontId="2" type="noConversion"/>
  </si>
  <si>
    <t>사회복지법인 향림원 광주시장애인주간보호시설 2020년도 추경예산은 일반회계와 특별회계로 구분한다.</t>
    <phoneticPr fontId="2" type="noConversion"/>
  </si>
  <si>
    <t xml:space="preserve">   ⑤ 이월금 22,237천원</t>
    <phoneticPr fontId="2" type="noConversion"/>
  </si>
  <si>
    <t xml:space="preserve">   ① 사무비  296,990천원</t>
    <phoneticPr fontId="2" type="noConversion"/>
  </si>
  <si>
    <t xml:space="preserve">   ⑤ 예비비및기타 3,070천원</t>
    <phoneticPr fontId="2" type="noConversion"/>
  </si>
  <si>
    <t>세입.세출 추경예산서</t>
    <phoneticPr fontId="2" type="noConversion"/>
  </si>
  <si>
    <t xml:space="preserve">    광주시장애인주간보호시설</t>
    <phoneticPr fontId="2" type="noConversion"/>
  </si>
  <si>
    <t xml:space="preserve">   ④  잡지출 500천원</t>
    <phoneticPr fontId="2" type="noConversion"/>
  </si>
  <si>
    <t>운영위원회,자원봉사자운영비</t>
    <phoneticPr fontId="2" type="noConversion"/>
  </si>
  <si>
    <t>환경개선사업비(사무공간 개선 )</t>
    <phoneticPr fontId="2" type="noConversion"/>
  </si>
  <si>
    <t>세입·세출 예산총액은 각각 364,351천원으로 한다.</t>
    <phoneticPr fontId="2" type="noConversion"/>
  </si>
  <si>
    <t xml:space="preserve">   ② 보조금수입 298,334천원</t>
    <phoneticPr fontId="2" type="noConversion"/>
  </si>
  <si>
    <t xml:space="preserve">   ③ 사업비 48,691천원</t>
    <phoneticPr fontId="2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</si>
</sst>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76" formatCode="#,##0;[Red]#,##0"/>
    <numFmt numFmtId="177" formatCode="0_ "/>
    <numFmt numFmtId="178" formatCode="0.0%"/>
    <numFmt numFmtId="179" formatCode="#,##0_);[Red]\(#,##0\)"/>
    <numFmt numFmtId="180" formatCode="_-* #,##0.0_-;\-* #,##0.0_-;_-* &quot;-&quot;_-;_-@_-"/>
    <numFmt numFmtId="181" formatCode="#,##0_ "/>
    <numFmt numFmtId="182" formatCode="0.0_ "/>
  </numFmts>
  <fonts count="3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sz val="13"/>
      <name val="굴림체"/>
      <family val="3"/>
      <charset val="129"/>
    </font>
    <font>
      <b/>
      <sz val="15"/>
      <name val="굴림체"/>
      <family val="3"/>
      <charset val="129"/>
    </font>
    <font>
      <b/>
      <sz val="11"/>
      <name val="굴림체"/>
      <family val="3"/>
      <charset val="129"/>
    </font>
    <font>
      <sz val="18"/>
      <name val="돋움"/>
      <family val="3"/>
      <charset val="129"/>
    </font>
    <font>
      <b/>
      <sz val="22"/>
      <name val="굴림체"/>
      <family val="3"/>
      <charset val="129"/>
    </font>
    <font>
      <sz val="22"/>
      <name val="돋움"/>
      <family val="3"/>
      <charset val="129"/>
    </font>
    <font>
      <b/>
      <sz val="26"/>
      <name val="굴림체"/>
      <family val="3"/>
      <charset val="129"/>
    </font>
    <font>
      <sz val="26"/>
      <name val="돋움"/>
      <family val="3"/>
      <charset val="129"/>
    </font>
    <font>
      <b/>
      <sz val="8"/>
      <name val="굴림체"/>
      <family val="3"/>
      <charset val="129"/>
    </font>
    <font>
      <b/>
      <sz val="8"/>
      <name val="돋움"/>
      <family val="3"/>
      <charset val="129"/>
    </font>
    <font>
      <b/>
      <i/>
      <sz val="8"/>
      <name val="돋움"/>
      <family val="3"/>
      <charset val="129"/>
    </font>
    <font>
      <sz val="9"/>
      <name val="돋움"/>
      <family val="3"/>
      <charset val="129"/>
    </font>
    <font>
      <sz val="8"/>
      <name val="굴림체"/>
      <family val="3"/>
      <charset val="129"/>
    </font>
    <font>
      <sz val="9"/>
      <name val="굴림체"/>
      <family val="3"/>
      <charset val="129"/>
    </font>
    <font>
      <b/>
      <sz val="25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b/>
      <sz val="10"/>
      <name val="돋움"/>
      <family val="3"/>
      <charset val="129"/>
    </font>
    <font>
      <sz val="10"/>
      <color rgb="FF000000"/>
      <name val="굴림체"/>
      <family val="3"/>
      <charset val="129"/>
    </font>
    <font>
      <b/>
      <sz val="20"/>
      <name val="돋움"/>
      <family val="3"/>
      <charset val="129"/>
    </font>
    <font>
      <b/>
      <sz val="50"/>
      <color indexed="8"/>
      <name val="맑은 고딕"/>
      <family val="3"/>
      <charset val="129"/>
      <scheme val="minor"/>
    </font>
    <font>
      <b/>
      <sz val="50"/>
      <color indexed="8"/>
      <name val="휴먼옛체"/>
      <family val="1"/>
      <charset val="129"/>
    </font>
    <font>
      <b/>
      <sz val="35"/>
      <color indexed="8"/>
      <name val="맑은 고딕"/>
      <family val="3"/>
      <charset val="129"/>
      <scheme val="major"/>
    </font>
    <font>
      <b/>
      <sz val="35"/>
      <color indexed="8"/>
      <name val="휴먼옛체"/>
      <family val="1"/>
      <charset val="129"/>
    </font>
    <font>
      <b/>
      <sz val="36"/>
      <color indexed="8"/>
      <name val="맑은 고딕"/>
      <family val="3"/>
      <charset val="129"/>
      <scheme val="major"/>
    </font>
    <font>
      <b/>
      <sz val="36"/>
      <color indexed="8"/>
      <name val="휴먼옛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60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41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1" fontId="8" fillId="0" borderId="1" xfId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  <xf numFmtId="41" fontId="4" fillId="0" borderId="0" xfId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1" fontId="15" fillId="0" borderId="0" xfId="1" applyFont="1" applyAlignment="1">
      <alignment horizontal="center"/>
    </xf>
    <xf numFmtId="41" fontId="14" fillId="0" borderId="0" xfId="1" applyFont="1" applyBorder="1" applyAlignment="1">
      <alignment horizontal="center" vertical="center"/>
    </xf>
    <xf numFmtId="41" fontId="14" fillId="0" borderId="0" xfId="1" applyFont="1" applyBorder="1" applyAlignment="1">
      <alignment horizontal="left" vertical="center"/>
    </xf>
    <xf numFmtId="41" fontId="14" fillId="0" borderId="0" xfId="1" applyFont="1" applyBorder="1" applyAlignment="1">
      <alignment horizontal="center"/>
    </xf>
    <xf numFmtId="41" fontId="14" fillId="0" borderId="0" xfId="1" applyFont="1" applyBorder="1" applyAlignment="1">
      <alignment horizontal="left"/>
    </xf>
    <xf numFmtId="41" fontId="15" fillId="0" borderId="0" xfId="1" applyFont="1" applyBorder="1" applyAlignment="1">
      <alignment horizontal="center"/>
    </xf>
    <xf numFmtId="41" fontId="15" fillId="0" borderId="0" xfId="1" applyFont="1" applyBorder="1" applyAlignment="1">
      <alignment horizontal="left"/>
    </xf>
    <xf numFmtId="41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41" fontId="15" fillId="0" borderId="0" xfId="1" applyFont="1" applyAlignment="1">
      <alignment vertical="center"/>
    </xf>
    <xf numFmtId="0" fontId="16" fillId="0" borderId="0" xfId="0" applyFont="1" applyAlignment="1">
      <alignment horizontal="center" vertical="center"/>
    </xf>
    <xf numFmtId="41" fontId="15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9" fontId="15" fillId="0" borderId="0" xfId="1" applyNumberFormat="1" applyFont="1" applyAlignment="1">
      <alignment horizontal="center"/>
    </xf>
    <xf numFmtId="9" fontId="15" fillId="0" borderId="0" xfId="0" applyNumberFormat="1" applyFont="1" applyAlignment="1">
      <alignment horizontal="center"/>
    </xf>
    <xf numFmtId="41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1" fontId="18" fillId="0" borderId="0" xfId="1" applyFont="1" applyBorder="1" applyAlignment="1">
      <alignment horizontal="center" vertical="center" shrinkToFit="1"/>
    </xf>
    <xf numFmtId="41" fontId="18" fillId="0" borderId="0" xfId="1" applyFont="1" applyBorder="1" applyAlignment="1">
      <alignment horizontal="center" vertical="center"/>
    </xf>
    <xf numFmtId="0" fontId="18" fillId="0" borderId="0" xfId="0" applyFont="1" applyBorder="1" applyAlignment="1">
      <alignment vertical="center" shrinkToFit="1"/>
    </xf>
    <xf numFmtId="41" fontId="18" fillId="2" borderId="0" xfId="1" applyNumberFormat="1" applyFont="1" applyFill="1" applyBorder="1" applyAlignment="1">
      <alignment vertical="center"/>
    </xf>
    <xf numFmtId="41" fontId="18" fillId="0" borderId="0" xfId="0" applyNumberFormat="1" applyFont="1" applyBorder="1" applyAlignment="1">
      <alignment horizontal="center" vertical="center"/>
    </xf>
    <xf numFmtId="9" fontId="18" fillId="0" borderId="0" xfId="0" applyNumberFormat="1" applyFont="1" applyBorder="1" applyAlignment="1">
      <alignment horizontal="center" vertical="center"/>
    </xf>
    <xf numFmtId="41" fontId="18" fillId="0" borderId="0" xfId="1" applyFont="1" applyBorder="1" applyAlignment="1">
      <alignment vertical="center"/>
    </xf>
    <xf numFmtId="0" fontId="19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41" fontId="17" fillId="0" borderId="0" xfId="1" applyFont="1" applyAlignment="1">
      <alignment horizontal="center" vertical="center"/>
    </xf>
    <xf numFmtId="41" fontId="14" fillId="0" borderId="0" xfId="1" applyFont="1" applyAlignment="1">
      <alignment horizontal="center"/>
    </xf>
    <xf numFmtId="0" fontId="21" fillId="0" borderId="0" xfId="0" applyFont="1" applyAlignment="1">
      <alignment horizontal="center" vertical="center"/>
    </xf>
    <xf numFmtId="41" fontId="21" fillId="0" borderId="1" xfId="1" applyFont="1" applyFill="1" applyBorder="1" applyAlignment="1">
      <alignment horizontal="center" vertical="center"/>
    </xf>
    <xf numFmtId="41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41" fontId="21" fillId="0" borderId="1" xfId="1" applyFont="1" applyBorder="1" applyAlignment="1">
      <alignment horizontal="center" vertical="center"/>
    </xf>
    <xf numFmtId="41" fontId="21" fillId="0" borderId="0" xfId="1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41" fontId="21" fillId="0" borderId="5" xfId="1" applyFont="1" applyBorder="1" applyAlignment="1">
      <alignment horizontal="center" vertical="center"/>
    </xf>
    <xf numFmtId="41" fontId="21" fillId="0" borderId="6" xfId="1" applyFont="1" applyBorder="1" applyAlignment="1">
      <alignment horizontal="center" vertical="center"/>
    </xf>
    <xf numFmtId="41" fontId="21" fillId="0" borderId="10" xfId="0" applyNumberFormat="1" applyFont="1" applyFill="1" applyBorder="1" applyAlignment="1">
      <alignment horizontal="center" vertical="center"/>
    </xf>
    <xf numFmtId="41" fontId="21" fillId="0" borderId="7" xfId="1" applyFont="1" applyBorder="1" applyAlignment="1">
      <alignment horizontal="center" vertical="center"/>
    </xf>
    <xf numFmtId="41" fontId="21" fillId="0" borderId="7" xfId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9" fontId="22" fillId="0" borderId="25" xfId="0" applyNumberFormat="1" applyFont="1" applyBorder="1" applyAlignment="1">
      <alignment vertical="center"/>
    </xf>
    <xf numFmtId="0" fontId="22" fillId="0" borderId="3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1" fontId="22" fillId="0" borderId="2" xfId="0" applyNumberFormat="1" applyFont="1" applyBorder="1" applyAlignment="1">
      <alignment horizontal="center" vertical="center"/>
    </xf>
    <xf numFmtId="9" fontId="22" fillId="0" borderId="2" xfId="0" applyNumberFormat="1" applyFont="1" applyBorder="1" applyAlignment="1">
      <alignment vertical="center"/>
    </xf>
    <xf numFmtId="41" fontId="21" fillId="0" borderId="0" xfId="0" applyNumberFormat="1" applyFont="1" applyAlignment="1">
      <alignment horizontal="center"/>
    </xf>
    <xf numFmtId="9" fontId="22" fillId="0" borderId="22" xfId="0" applyNumberFormat="1" applyFont="1" applyBorder="1" applyAlignment="1">
      <alignment vertical="center"/>
    </xf>
    <xf numFmtId="0" fontId="21" fillId="0" borderId="0" xfId="0" applyFont="1" applyFill="1" applyAlignment="1">
      <alignment horizontal="center"/>
    </xf>
    <xf numFmtId="0" fontId="22" fillId="0" borderId="14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41" fontId="21" fillId="0" borderId="0" xfId="0" applyNumberFormat="1" applyFont="1" applyFill="1" applyAlignment="1">
      <alignment horizontal="center"/>
    </xf>
    <xf numFmtId="0" fontId="22" fillId="0" borderId="3" xfId="0" applyFont="1" applyFill="1" applyBorder="1" applyAlignment="1">
      <alignment vertical="center" shrinkToFit="1"/>
    </xf>
    <xf numFmtId="0" fontId="22" fillId="0" borderId="4" xfId="0" applyFont="1" applyFill="1" applyBorder="1" applyAlignment="1">
      <alignment vertical="center" shrinkToFit="1"/>
    </xf>
    <xf numFmtId="41" fontId="22" fillId="0" borderId="1" xfId="1" applyNumberFormat="1" applyFont="1" applyFill="1" applyBorder="1" applyAlignment="1">
      <alignment vertical="center"/>
    </xf>
    <xf numFmtId="9" fontId="22" fillId="0" borderId="2" xfId="0" applyNumberFormat="1" applyFont="1" applyFill="1" applyBorder="1" applyAlignment="1">
      <alignment vertical="center"/>
    </xf>
    <xf numFmtId="41" fontId="22" fillId="0" borderId="38" xfId="1" applyNumberFormat="1" applyFont="1" applyBorder="1" applyAlignment="1">
      <alignment horizontal="center" vertical="center"/>
    </xf>
    <xf numFmtId="41" fontId="22" fillId="0" borderId="38" xfId="1" applyFont="1" applyBorder="1" applyAlignment="1">
      <alignment horizontal="center" vertical="center"/>
    </xf>
    <xf numFmtId="41" fontId="22" fillId="0" borderId="3" xfId="1" applyFont="1" applyBorder="1" applyAlignment="1">
      <alignment vertical="center"/>
    </xf>
    <xf numFmtId="41" fontId="22" fillId="0" borderId="4" xfId="1" applyFont="1" applyBorder="1" applyAlignment="1">
      <alignment vertical="center"/>
    </xf>
    <xf numFmtId="0" fontId="23" fillId="3" borderId="36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0" borderId="23" xfId="0" applyNumberFormat="1" applyFont="1" applyBorder="1" applyAlignment="1">
      <alignment horizontal="center" vertical="center" shrinkToFit="1"/>
    </xf>
    <xf numFmtId="41" fontId="23" fillId="0" borderId="21" xfId="0" applyNumberFormat="1" applyFont="1" applyBorder="1" applyAlignment="1">
      <alignment horizontal="center" vertical="center"/>
    </xf>
    <xf numFmtId="41" fontId="23" fillId="0" borderId="16" xfId="0" applyNumberFormat="1" applyFont="1" applyBorder="1" applyAlignment="1">
      <alignment vertical="center"/>
    </xf>
    <xf numFmtId="176" fontId="23" fillId="0" borderId="7" xfId="0" applyNumberFormat="1" applyFont="1" applyFill="1" applyBorder="1" applyAlignment="1">
      <alignment horizontal="center" vertical="center"/>
    </xf>
    <xf numFmtId="9" fontId="23" fillId="0" borderId="16" xfId="0" applyNumberFormat="1" applyFont="1" applyBorder="1" applyAlignment="1">
      <alignment horizontal="center" vertical="center"/>
    </xf>
    <xf numFmtId="9" fontId="23" fillId="0" borderId="30" xfId="0" applyNumberFormat="1" applyFont="1" applyBorder="1" applyAlignment="1">
      <alignment horizontal="center" vertical="center"/>
    </xf>
    <xf numFmtId="0" fontId="21" fillId="0" borderId="43" xfId="1" applyNumberFormat="1" applyFont="1" applyFill="1" applyBorder="1" applyAlignment="1">
      <alignment horizontal="center" vertical="center" shrinkToFit="1"/>
    </xf>
    <xf numFmtId="0" fontId="21" fillId="0" borderId="37" xfId="1" applyNumberFormat="1" applyFont="1" applyFill="1" applyBorder="1" applyAlignment="1">
      <alignment horizontal="center" vertical="center" shrinkToFit="1"/>
    </xf>
    <xf numFmtId="41" fontId="21" fillId="0" borderId="44" xfId="0" applyNumberFormat="1" applyFont="1" applyFill="1" applyBorder="1" applyAlignment="1">
      <alignment vertical="center"/>
    </xf>
    <xf numFmtId="9" fontId="21" fillId="0" borderId="43" xfId="0" applyNumberFormat="1" applyFont="1" applyFill="1" applyBorder="1" applyAlignment="1">
      <alignment horizontal="center" vertical="center"/>
    </xf>
    <xf numFmtId="41" fontId="21" fillId="0" borderId="44" xfId="1" applyFont="1" applyFill="1" applyBorder="1" applyAlignment="1">
      <alignment horizontal="center" vertical="center"/>
    </xf>
    <xf numFmtId="41" fontId="21" fillId="0" borderId="45" xfId="1" applyFont="1" applyFill="1" applyBorder="1" applyAlignment="1">
      <alignment horizontal="center" vertical="center"/>
    </xf>
    <xf numFmtId="41" fontId="21" fillId="0" borderId="3" xfId="0" applyNumberFormat="1" applyFont="1" applyFill="1" applyBorder="1" applyAlignment="1">
      <alignment vertical="center"/>
    </xf>
    <xf numFmtId="179" fontId="21" fillId="0" borderId="1" xfId="0" applyNumberFormat="1" applyFont="1" applyFill="1" applyBorder="1" applyAlignment="1">
      <alignment horizontal="center" vertical="center"/>
    </xf>
    <xf numFmtId="41" fontId="21" fillId="0" borderId="32" xfId="1" applyFont="1" applyFill="1" applyBorder="1" applyAlignment="1">
      <alignment horizontal="center" vertical="center"/>
    </xf>
    <xf numFmtId="41" fontId="21" fillId="0" borderId="0" xfId="0" applyNumberFormat="1" applyFont="1" applyFill="1" applyBorder="1" applyAlignment="1">
      <alignment vertical="center"/>
    </xf>
    <xf numFmtId="176" fontId="21" fillId="0" borderId="10" xfId="0" applyNumberFormat="1" applyFont="1" applyFill="1" applyBorder="1" applyAlignment="1">
      <alignment horizontal="center" vertical="center"/>
    </xf>
    <xf numFmtId="9" fontId="21" fillId="0" borderId="33" xfId="0" applyNumberFormat="1" applyFont="1" applyFill="1" applyBorder="1" applyAlignment="1">
      <alignment horizontal="center" vertical="center"/>
    </xf>
    <xf numFmtId="41" fontId="21" fillId="0" borderId="29" xfId="0" applyNumberFormat="1" applyFont="1" applyFill="1" applyBorder="1" applyAlignment="1">
      <alignment vertical="center"/>
    </xf>
    <xf numFmtId="179" fontId="21" fillId="0" borderId="5" xfId="0" applyNumberFormat="1" applyFont="1" applyFill="1" applyBorder="1" applyAlignment="1">
      <alignment horizontal="center" vertical="center"/>
    </xf>
    <xf numFmtId="41" fontId="21" fillId="0" borderId="33" xfId="0" applyNumberFormat="1" applyFont="1" applyFill="1" applyBorder="1" applyAlignment="1">
      <alignment vertical="center"/>
    </xf>
    <xf numFmtId="179" fontId="21" fillId="0" borderId="10" xfId="0" applyNumberFormat="1" applyFont="1" applyFill="1" applyBorder="1" applyAlignment="1">
      <alignment horizontal="center" vertical="center"/>
    </xf>
    <xf numFmtId="41" fontId="21" fillId="0" borderId="25" xfId="0" applyNumberFormat="1" applyFont="1" applyFill="1" applyBorder="1" applyAlignment="1">
      <alignment vertical="center"/>
    </xf>
    <xf numFmtId="41" fontId="21" fillId="0" borderId="22" xfId="0" applyNumberFormat="1" applyFont="1" applyFill="1" applyBorder="1" applyAlignment="1">
      <alignment vertical="center"/>
    </xf>
    <xf numFmtId="9" fontId="21" fillId="0" borderId="22" xfId="0" applyNumberFormat="1" applyFont="1" applyFill="1" applyBorder="1" applyAlignment="1">
      <alignment vertical="center"/>
    </xf>
    <xf numFmtId="41" fontId="21" fillId="0" borderId="40" xfId="1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center" vertical="center" shrinkToFit="1"/>
    </xf>
    <xf numFmtId="41" fontId="21" fillId="0" borderId="2" xfId="0" applyNumberFormat="1" applyFont="1" applyFill="1" applyBorder="1" applyAlignment="1">
      <alignment vertical="center"/>
    </xf>
    <xf numFmtId="41" fontId="21" fillId="2" borderId="10" xfId="1" applyFont="1" applyFill="1" applyBorder="1" applyAlignment="1">
      <alignment horizontal="center" vertical="center"/>
    </xf>
    <xf numFmtId="41" fontId="21" fillId="0" borderId="33" xfId="0" applyNumberFormat="1" applyFont="1" applyBorder="1" applyAlignment="1">
      <alignment vertical="center"/>
    </xf>
    <xf numFmtId="177" fontId="21" fillId="0" borderId="10" xfId="0" applyNumberFormat="1" applyFont="1" applyBorder="1" applyAlignment="1">
      <alignment horizontal="center" vertical="center"/>
    </xf>
    <xf numFmtId="41" fontId="21" fillId="0" borderId="0" xfId="1" applyFont="1" applyFill="1" applyBorder="1" applyAlignment="1">
      <alignment vertical="center"/>
    </xf>
    <xf numFmtId="0" fontId="21" fillId="0" borderId="10" xfId="1" applyNumberFormat="1" applyFont="1" applyBorder="1" applyAlignment="1">
      <alignment vertical="center" shrinkToFit="1"/>
    </xf>
    <xf numFmtId="41" fontId="21" fillId="2" borderId="21" xfId="1" applyFont="1" applyFill="1" applyBorder="1" applyAlignment="1">
      <alignment horizontal="center" vertical="center"/>
    </xf>
    <xf numFmtId="41" fontId="21" fillId="0" borderId="26" xfId="0" applyNumberFormat="1" applyFont="1" applyBorder="1" applyAlignment="1">
      <alignment vertical="center"/>
    </xf>
    <xf numFmtId="177" fontId="21" fillId="0" borderId="21" xfId="0" applyNumberFormat="1" applyFont="1" applyBorder="1" applyAlignment="1">
      <alignment horizontal="center" vertical="center"/>
    </xf>
    <xf numFmtId="41" fontId="21" fillId="0" borderId="16" xfId="1" applyFont="1" applyFill="1" applyBorder="1" applyAlignment="1">
      <alignment vertical="center"/>
    </xf>
    <xf numFmtId="41" fontId="21" fillId="0" borderId="30" xfId="1" applyFont="1" applyFill="1" applyBorder="1" applyAlignment="1">
      <alignment horizontal="center" vertical="center"/>
    </xf>
    <xf numFmtId="41" fontId="21" fillId="2" borderId="5" xfId="1" applyFont="1" applyFill="1" applyBorder="1" applyAlignment="1">
      <alignment horizontal="center" vertical="center"/>
    </xf>
    <xf numFmtId="41" fontId="21" fillId="0" borderId="25" xfId="0" applyNumberFormat="1" applyFont="1" applyBorder="1" applyAlignment="1">
      <alignment vertical="center"/>
    </xf>
    <xf numFmtId="177" fontId="21" fillId="0" borderId="5" xfId="0" applyNumberFormat="1" applyFont="1" applyBorder="1" applyAlignment="1">
      <alignment horizontal="center" vertical="center"/>
    </xf>
    <xf numFmtId="41" fontId="21" fillId="0" borderId="29" xfId="1" applyFont="1" applyFill="1" applyBorder="1" applyAlignment="1">
      <alignment vertical="center"/>
    </xf>
    <xf numFmtId="0" fontId="21" fillId="0" borderId="6" xfId="1" applyNumberFormat="1" applyFont="1" applyBorder="1" applyAlignment="1">
      <alignment horizontal="center" vertical="center" shrinkToFit="1"/>
    </xf>
    <xf numFmtId="41" fontId="21" fillId="2" borderId="6" xfId="1" applyFont="1" applyFill="1" applyBorder="1" applyAlignment="1">
      <alignment horizontal="center" vertical="center"/>
    </xf>
    <xf numFmtId="41" fontId="21" fillId="0" borderId="22" xfId="0" applyNumberFormat="1" applyFont="1" applyBorder="1" applyAlignment="1">
      <alignment vertical="center"/>
    </xf>
    <xf numFmtId="177" fontId="21" fillId="0" borderId="6" xfId="0" applyNumberFormat="1" applyFont="1" applyBorder="1" applyAlignment="1">
      <alignment horizontal="center" vertical="center"/>
    </xf>
    <xf numFmtId="41" fontId="21" fillId="0" borderId="39" xfId="1" applyFont="1" applyFill="1" applyBorder="1" applyAlignment="1">
      <alignment vertical="center"/>
    </xf>
    <xf numFmtId="0" fontId="21" fillId="0" borderId="19" xfId="0" applyNumberFormat="1" applyFont="1" applyBorder="1" applyAlignment="1">
      <alignment horizontal="center" vertical="center" shrinkToFit="1"/>
    </xf>
    <xf numFmtId="0" fontId="21" fillId="0" borderId="1" xfId="1" applyNumberFormat="1" applyFont="1" applyBorder="1" applyAlignment="1">
      <alignment horizontal="center" vertical="center" shrinkToFit="1"/>
    </xf>
    <xf numFmtId="41" fontId="21" fillId="0" borderId="2" xfId="0" applyNumberFormat="1" applyFont="1" applyBorder="1" applyAlignment="1">
      <alignment vertical="center"/>
    </xf>
    <xf numFmtId="177" fontId="21" fillId="0" borderId="1" xfId="0" applyNumberFormat="1" applyFont="1" applyBorder="1" applyAlignment="1">
      <alignment horizontal="center" vertical="center"/>
    </xf>
    <xf numFmtId="177" fontId="21" fillId="0" borderId="15" xfId="0" applyNumberFormat="1" applyFont="1" applyBorder="1" applyAlignment="1">
      <alignment horizontal="center" vertical="center" shrinkToFit="1"/>
    </xf>
    <xf numFmtId="177" fontId="21" fillId="0" borderId="14" xfId="0" applyNumberFormat="1" applyFont="1" applyBorder="1" applyAlignment="1">
      <alignment horizontal="center" vertical="center" shrinkToFit="1"/>
    </xf>
    <xf numFmtId="177" fontId="21" fillId="0" borderId="33" xfId="0" applyNumberFormat="1" applyFont="1" applyBorder="1" applyAlignment="1">
      <alignment horizontal="center" vertical="center"/>
    </xf>
    <xf numFmtId="177" fontId="21" fillId="0" borderId="2" xfId="0" applyNumberFormat="1" applyFont="1" applyBorder="1" applyAlignment="1">
      <alignment horizontal="center" vertical="center"/>
    </xf>
    <xf numFmtId="0" fontId="21" fillId="0" borderId="33" xfId="1" applyNumberFormat="1" applyFont="1" applyBorder="1" applyAlignment="1">
      <alignment horizontal="center" vertical="center" shrinkToFit="1"/>
    </xf>
    <xf numFmtId="177" fontId="21" fillId="0" borderId="25" xfId="0" applyNumberFormat="1" applyFont="1" applyBorder="1" applyAlignment="1">
      <alignment horizontal="center" vertical="center"/>
    </xf>
    <xf numFmtId="0" fontId="21" fillId="0" borderId="12" xfId="1" applyNumberFormat="1" applyFont="1" applyBorder="1" applyAlignment="1">
      <alignment horizontal="center" vertical="center" shrinkToFit="1"/>
    </xf>
    <xf numFmtId="0" fontId="21" fillId="0" borderId="10" xfId="0" applyNumberFormat="1" applyFont="1" applyBorder="1" applyAlignment="1">
      <alignment horizontal="center" vertical="center" shrinkToFit="1"/>
    </xf>
    <xf numFmtId="41" fontId="21" fillId="0" borderId="3" xfId="1" applyFont="1" applyFill="1" applyBorder="1" applyAlignment="1">
      <alignment vertical="center"/>
    </xf>
    <xf numFmtId="41" fontId="21" fillId="0" borderId="1" xfId="0" applyNumberFormat="1" applyFont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 shrinkToFit="1"/>
    </xf>
    <xf numFmtId="41" fontId="21" fillId="0" borderId="5" xfId="0" applyNumberFormat="1" applyFont="1" applyBorder="1" applyAlignment="1">
      <alignment vertical="center"/>
    </xf>
    <xf numFmtId="0" fontId="21" fillId="0" borderId="6" xfId="0" applyNumberFormat="1" applyFont="1" applyBorder="1" applyAlignment="1">
      <alignment horizontal="center" vertical="center" shrinkToFit="1"/>
    </xf>
    <xf numFmtId="41" fontId="21" fillId="0" borderId="6" xfId="0" applyNumberFormat="1" applyFont="1" applyBorder="1" applyAlignment="1">
      <alignment vertical="center"/>
    </xf>
    <xf numFmtId="178" fontId="21" fillId="0" borderId="29" xfId="0" applyNumberFormat="1" applyFont="1" applyFill="1" applyBorder="1" applyAlignment="1">
      <alignment horizontal="center" vertical="center"/>
    </xf>
    <xf numFmtId="41" fontId="21" fillId="4" borderId="10" xfId="1" applyFont="1" applyFill="1" applyBorder="1" applyAlignment="1">
      <alignment horizontal="center" vertical="center"/>
    </xf>
    <xf numFmtId="180" fontId="23" fillId="3" borderId="36" xfId="1" applyNumberFormat="1" applyFont="1" applyFill="1" applyBorder="1" applyAlignment="1">
      <alignment horizontal="center" vertical="center"/>
    </xf>
    <xf numFmtId="180" fontId="23" fillId="3" borderId="5" xfId="1" applyNumberFormat="1" applyFont="1" applyFill="1" applyBorder="1" applyAlignment="1">
      <alignment horizontal="center" vertical="center"/>
    </xf>
    <xf numFmtId="180" fontId="17" fillId="0" borderId="0" xfId="1" applyNumberFormat="1" applyFont="1" applyAlignment="1">
      <alignment horizontal="right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1" fontId="23" fillId="0" borderId="1" xfId="1" applyFont="1" applyFill="1" applyBorder="1" applyAlignment="1">
      <alignment horizontal="center" vertical="center"/>
    </xf>
    <xf numFmtId="41" fontId="23" fillId="0" borderId="1" xfId="0" applyNumberFormat="1" applyFont="1" applyFill="1" applyBorder="1" applyAlignment="1">
      <alignment horizontal="center" vertical="center"/>
    </xf>
    <xf numFmtId="180" fontId="23" fillId="0" borderId="13" xfId="1" applyNumberFormat="1" applyFont="1" applyFill="1" applyBorder="1" applyAlignment="1">
      <alignment horizontal="center" vertical="center"/>
    </xf>
    <xf numFmtId="41" fontId="21" fillId="0" borderId="0" xfId="0" applyNumberFormat="1" applyFont="1" applyFill="1" applyAlignment="1">
      <alignment horizontal="center" vertical="center"/>
    </xf>
    <xf numFmtId="0" fontId="21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41" fontId="21" fillId="0" borderId="0" xfId="0" applyNumberFormat="1" applyFont="1" applyAlignment="1">
      <alignment horizontal="center" vertical="center"/>
    </xf>
    <xf numFmtId="180" fontId="21" fillId="0" borderId="0" xfId="0" applyNumberFormat="1" applyFont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80" fontId="21" fillId="0" borderId="0" xfId="1" applyNumberFormat="1" applyFont="1" applyAlignment="1">
      <alignment horizontal="right" vertical="center"/>
    </xf>
    <xf numFmtId="41" fontId="22" fillId="0" borderId="19" xfId="1" applyFont="1" applyBorder="1" applyAlignment="1">
      <alignment vertical="center" shrinkToFit="1"/>
    </xf>
    <xf numFmtId="41" fontId="22" fillId="0" borderId="48" xfId="1" applyFont="1" applyBorder="1" applyAlignment="1">
      <alignment horizontal="center" vertical="center"/>
    </xf>
    <xf numFmtId="41" fontId="22" fillId="2" borderId="48" xfId="1" applyNumberFormat="1" applyFont="1" applyFill="1" applyBorder="1" applyAlignment="1">
      <alignment horizontal="center" vertical="center"/>
    </xf>
    <xf numFmtId="41" fontId="22" fillId="0" borderId="48" xfId="0" applyNumberFormat="1" applyFont="1" applyBorder="1" applyAlignment="1">
      <alignment horizontal="center" vertical="center"/>
    </xf>
    <xf numFmtId="41" fontId="21" fillId="4" borderId="9" xfId="0" applyNumberFormat="1" applyFont="1" applyFill="1" applyBorder="1" applyAlignment="1">
      <alignment horizontal="center" vertical="center"/>
    </xf>
    <xf numFmtId="41" fontId="21" fillId="4" borderId="1" xfId="1" applyFont="1" applyFill="1" applyBorder="1" applyAlignment="1">
      <alignment horizontal="center" vertical="center"/>
    </xf>
    <xf numFmtId="41" fontId="21" fillId="4" borderId="5" xfId="1" applyFont="1" applyFill="1" applyBorder="1" applyAlignment="1">
      <alignment vertical="center"/>
    </xf>
    <xf numFmtId="0" fontId="21" fillId="0" borderId="20" xfId="0" applyNumberFormat="1" applyFont="1" applyBorder="1" applyAlignment="1">
      <alignment horizontal="center" vertical="center" shrinkToFit="1"/>
    </xf>
    <xf numFmtId="0" fontId="21" fillId="0" borderId="21" xfId="1" applyNumberFormat="1" applyFont="1" applyBorder="1" applyAlignment="1">
      <alignment vertical="center" shrinkToFit="1"/>
    </xf>
    <xf numFmtId="41" fontId="21" fillId="0" borderId="6" xfId="1" applyFont="1" applyFill="1" applyBorder="1" applyAlignment="1">
      <alignment horizontal="center" vertical="center"/>
    </xf>
    <xf numFmtId="41" fontId="21" fillId="4" borderId="41" xfId="1" applyFont="1" applyFill="1" applyBorder="1" applyAlignment="1">
      <alignment horizontal="center" vertical="center"/>
    </xf>
    <xf numFmtId="0" fontId="21" fillId="0" borderId="6" xfId="1" applyNumberFormat="1" applyFont="1" applyBorder="1" applyAlignment="1">
      <alignment horizontal="right" vertical="center"/>
    </xf>
    <xf numFmtId="180" fontId="23" fillId="0" borderId="1" xfId="1" applyNumberFormat="1" applyFont="1" applyFill="1" applyBorder="1" applyAlignment="1">
      <alignment horizontal="center" vertical="center"/>
    </xf>
    <xf numFmtId="41" fontId="21" fillId="4" borderId="6" xfId="1" applyFont="1" applyFill="1" applyBorder="1" applyAlignment="1">
      <alignment horizontal="center" vertical="center"/>
    </xf>
    <xf numFmtId="9" fontId="21" fillId="0" borderId="29" xfId="0" applyNumberFormat="1" applyFont="1" applyFill="1" applyBorder="1" applyAlignment="1">
      <alignment horizontal="left" vertical="center" wrapText="1"/>
    </xf>
    <xf numFmtId="177" fontId="21" fillId="0" borderId="15" xfId="0" applyNumberFormat="1" applyFont="1" applyBorder="1" applyAlignment="1">
      <alignment horizontal="center" vertical="center" wrapText="1" shrinkToFit="1"/>
    </xf>
    <xf numFmtId="0" fontId="15" fillId="0" borderId="0" xfId="0" applyFont="1" applyAlignment="1"/>
    <xf numFmtId="179" fontId="15" fillId="0" borderId="0" xfId="0" applyNumberFormat="1" applyFont="1" applyAlignment="1"/>
    <xf numFmtId="181" fontId="21" fillId="0" borderId="10" xfId="0" applyNumberFormat="1" applyFont="1" applyFill="1" applyBorder="1" applyAlignment="1">
      <alignment horizontal="right" vertical="center"/>
    </xf>
    <xf numFmtId="181" fontId="21" fillId="0" borderId="6" xfId="0" applyNumberFormat="1" applyFont="1" applyFill="1" applyBorder="1" applyAlignment="1">
      <alignment horizontal="right" vertical="center"/>
    </xf>
    <xf numFmtId="41" fontId="15" fillId="0" borderId="0" xfId="1" applyFont="1" applyAlignment="1"/>
    <xf numFmtId="41" fontId="21" fillId="0" borderId="10" xfId="0" applyNumberFormat="1" applyFont="1" applyBorder="1" applyAlignment="1">
      <alignment vertical="center"/>
    </xf>
    <xf numFmtId="179" fontId="15" fillId="0" borderId="0" xfId="1" applyNumberFormat="1" applyFont="1" applyAlignment="1"/>
    <xf numFmtId="178" fontId="21" fillId="0" borderId="33" xfId="0" applyNumberFormat="1" applyFont="1" applyFill="1" applyBorder="1" applyAlignment="1">
      <alignment horizontal="left" vertical="center"/>
    </xf>
    <xf numFmtId="178" fontId="21" fillId="0" borderId="0" xfId="0" applyNumberFormat="1" applyFont="1" applyFill="1" applyBorder="1" applyAlignment="1">
      <alignment horizontal="left" vertical="center"/>
    </xf>
    <xf numFmtId="178" fontId="21" fillId="0" borderId="0" xfId="0" applyNumberFormat="1" applyFont="1" applyFill="1" applyBorder="1" applyAlignment="1">
      <alignment horizontal="center" vertical="center"/>
    </xf>
    <xf numFmtId="177" fontId="21" fillId="0" borderId="22" xfId="0" applyNumberFormat="1" applyFont="1" applyBorder="1" applyAlignment="1">
      <alignment horizontal="center" vertical="center"/>
    </xf>
    <xf numFmtId="178" fontId="21" fillId="0" borderId="39" xfId="0" applyNumberFormat="1" applyFont="1" applyFill="1" applyBorder="1" applyAlignment="1">
      <alignment horizontal="center" vertical="center"/>
    </xf>
    <xf numFmtId="178" fontId="21" fillId="0" borderId="2" xfId="0" applyNumberFormat="1" applyFont="1" applyFill="1" applyBorder="1" applyAlignment="1">
      <alignment horizontal="left" vertical="center"/>
    </xf>
    <xf numFmtId="178" fontId="21" fillId="0" borderId="3" xfId="0" applyNumberFormat="1" applyFont="1" applyFill="1" applyBorder="1" applyAlignment="1">
      <alignment horizontal="left" vertical="center"/>
    </xf>
    <xf numFmtId="41" fontId="21" fillId="2" borderId="0" xfId="1" applyFont="1" applyFill="1" applyBorder="1" applyAlignment="1">
      <alignment horizontal="center" vertical="center"/>
    </xf>
    <xf numFmtId="41" fontId="21" fillId="4" borderId="1" xfId="1" applyFont="1" applyFill="1" applyBorder="1" applyAlignment="1">
      <alignment vertical="center"/>
    </xf>
    <xf numFmtId="41" fontId="21" fillId="0" borderId="5" xfId="0" applyNumberFormat="1" applyFont="1" applyFill="1" applyBorder="1" applyAlignment="1">
      <alignment vertical="center"/>
    </xf>
    <xf numFmtId="177" fontId="21" fillId="0" borderId="10" xfId="0" applyNumberFormat="1" applyFont="1" applyFill="1" applyBorder="1" applyAlignment="1">
      <alignment horizontal="center" vertical="center"/>
    </xf>
    <xf numFmtId="0" fontId="21" fillId="0" borderId="21" xfId="0" applyNumberFormat="1" applyFont="1" applyBorder="1" applyAlignment="1">
      <alignment horizontal="center" vertical="center" shrinkToFit="1"/>
    </xf>
    <xf numFmtId="41" fontId="21" fillId="0" borderId="21" xfId="0" applyNumberFormat="1" applyFont="1" applyBorder="1" applyAlignment="1">
      <alignment vertical="center"/>
    </xf>
    <xf numFmtId="177" fontId="21" fillId="0" borderId="15" xfId="0" applyNumberFormat="1" applyFont="1" applyBorder="1" applyAlignment="1">
      <alignment vertical="center" wrapText="1" shrinkToFit="1"/>
    </xf>
    <xf numFmtId="41" fontId="22" fillId="0" borderId="40" xfId="1" applyFont="1" applyFill="1" applyBorder="1" applyAlignment="1">
      <alignment horizontal="right" vertical="center"/>
    </xf>
    <xf numFmtId="41" fontId="22" fillId="0" borderId="41" xfId="1" applyFont="1" applyFill="1" applyBorder="1" applyAlignment="1">
      <alignment horizontal="right" vertical="center"/>
    </xf>
    <xf numFmtId="41" fontId="22" fillId="0" borderId="11" xfId="1" applyFont="1" applyFill="1" applyBorder="1" applyAlignment="1">
      <alignment horizontal="right" vertical="center"/>
    </xf>
    <xf numFmtId="9" fontId="22" fillId="0" borderId="32" xfId="0" applyNumberFormat="1" applyFont="1" applyFill="1" applyBorder="1" applyAlignment="1">
      <alignment horizontal="right" vertical="center"/>
    </xf>
    <xf numFmtId="41" fontId="22" fillId="0" borderId="18" xfId="1" applyFont="1" applyBorder="1" applyAlignment="1">
      <alignment horizontal="right" vertical="center"/>
    </xf>
    <xf numFmtId="41" fontId="22" fillId="0" borderId="17" xfId="1" applyFont="1" applyBorder="1" applyAlignment="1">
      <alignment horizontal="right" vertical="center"/>
    </xf>
    <xf numFmtId="41" fontId="22" fillId="0" borderId="40" xfId="1" applyFont="1" applyBorder="1" applyAlignment="1">
      <alignment horizontal="right" vertical="center"/>
    </xf>
    <xf numFmtId="41" fontId="22" fillId="0" borderId="11" xfId="1" applyFont="1" applyBorder="1" applyAlignment="1">
      <alignment horizontal="right" vertical="center"/>
    </xf>
    <xf numFmtId="41" fontId="22" fillId="0" borderId="32" xfId="1" applyFont="1" applyBorder="1" applyAlignment="1">
      <alignment horizontal="right" vertical="center"/>
    </xf>
    <xf numFmtId="9" fontId="22" fillId="0" borderId="32" xfId="0" applyNumberFormat="1" applyFont="1" applyBorder="1" applyAlignment="1">
      <alignment horizontal="right" vertical="center"/>
    </xf>
    <xf numFmtId="41" fontId="22" fillId="0" borderId="30" xfId="1" applyFont="1" applyBorder="1" applyAlignment="1">
      <alignment horizontal="right" vertical="center"/>
    </xf>
    <xf numFmtId="0" fontId="22" fillId="0" borderId="41" xfId="0" applyFont="1" applyBorder="1" applyAlignment="1"/>
    <xf numFmtId="41" fontId="22" fillId="0" borderId="40" xfId="1" applyFont="1" applyBorder="1" applyAlignment="1">
      <alignment horizontal="right"/>
    </xf>
    <xf numFmtId="0" fontId="22" fillId="0" borderId="38" xfId="0" applyFont="1" applyBorder="1" applyAlignment="1">
      <alignment horizontal="center" vertical="center"/>
    </xf>
    <xf numFmtId="41" fontId="22" fillId="0" borderId="32" xfId="1" applyFont="1" applyBorder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9" fontId="22" fillId="0" borderId="22" xfId="0" applyNumberFormat="1" applyFont="1" applyFill="1" applyBorder="1" applyAlignment="1">
      <alignment vertical="center"/>
    </xf>
    <xf numFmtId="9" fontId="22" fillId="0" borderId="25" xfId="0" applyNumberFormat="1" applyFont="1" applyFill="1" applyBorder="1" applyAlignment="1">
      <alignment vertical="center"/>
    </xf>
    <xf numFmtId="9" fontId="22" fillId="0" borderId="33" xfId="0" applyNumberFormat="1" applyFont="1" applyFill="1" applyBorder="1" applyAlignment="1">
      <alignment vertical="center"/>
    </xf>
    <xf numFmtId="178" fontId="22" fillId="0" borderId="22" xfId="0" applyNumberFormat="1" applyFont="1" applyFill="1" applyBorder="1" applyAlignment="1">
      <alignment vertical="center"/>
    </xf>
    <xf numFmtId="178" fontId="22" fillId="0" borderId="25" xfId="0" applyNumberFormat="1" applyFont="1" applyFill="1" applyBorder="1" applyAlignment="1">
      <alignment vertical="center"/>
    </xf>
    <xf numFmtId="9" fontId="22" fillId="0" borderId="34" xfId="0" applyNumberFormat="1" applyFont="1" applyBorder="1" applyAlignment="1">
      <alignment vertical="center"/>
    </xf>
    <xf numFmtId="9" fontId="22" fillId="0" borderId="35" xfId="0" applyNumberFormat="1" applyFont="1" applyBorder="1" applyAlignment="1">
      <alignment vertical="center"/>
    </xf>
    <xf numFmtId="9" fontId="22" fillId="0" borderId="33" xfId="0" applyNumberFormat="1" applyFont="1" applyBorder="1" applyAlignment="1">
      <alignment vertical="center"/>
    </xf>
    <xf numFmtId="9" fontId="22" fillId="0" borderId="26" xfId="0" applyNumberFormat="1" applyFont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41" fontId="21" fillId="0" borderId="21" xfId="1" applyFont="1" applyBorder="1" applyAlignment="1">
      <alignment horizontal="center" vertical="center"/>
    </xf>
    <xf numFmtId="0" fontId="21" fillId="0" borderId="21" xfId="1" applyNumberFormat="1" applyFont="1" applyBorder="1" applyAlignment="1">
      <alignment horizontal="right" vertical="center"/>
    </xf>
    <xf numFmtId="0" fontId="21" fillId="0" borderId="1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1" fontId="21" fillId="0" borderId="10" xfId="1" applyFont="1" applyBorder="1" applyAlignment="1">
      <alignment horizontal="center" vertical="center"/>
    </xf>
    <xf numFmtId="0" fontId="21" fillId="0" borderId="10" xfId="1" applyNumberFormat="1" applyFont="1" applyBorder="1" applyAlignment="1">
      <alignment horizontal="right" vertical="center"/>
    </xf>
    <xf numFmtId="182" fontId="21" fillId="0" borderId="1" xfId="1" applyNumberFormat="1" applyFont="1" applyFill="1" applyBorder="1" applyAlignment="1">
      <alignment horizontal="center" vertical="center"/>
    </xf>
    <xf numFmtId="182" fontId="21" fillId="0" borderId="13" xfId="1" applyNumberFormat="1" applyFont="1" applyFill="1" applyBorder="1" applyAlignment="1">
      <alignment horizontal="center" vertical="center"/>
    </xf>
    <xf numFmtId="182" fontId="21" fillId="0" borderId="50" xfId="1" applyNumberFormat="1" applyFont="1" applyFill="1" applyBorder="1" applyAlignment="1">
      <alignment horizontal="center" vertical="center"/>
    </xf>
    <xf numFmtId="9" fontId="21" fillId="0" borderId="25" xfId="0" applyNumberFormat="1" applyFont="1" applyFill="1" applyBorder="1" applyAlignment="1">
      <alignment vertical="center"/>
    </xf>
    <xf numFmtId="9" fontId="21" fillId="0" borderId="29" xfId="0" applyNumberFormat="1" applyFont="1" applyFill="1" applyBorder="1" applyAlignment="1">
      <alignment vertical="center"/>
    </xf>
    <xf numFmtId="9" fontId="21" fillId="0" borderId="33" xfId="0" applyNumberFormat="1" applyFont="1" applyFill="1" applyBorder="1" applyAlignment="1">
      <alignment vertical="center"/>
    </xf>
    <xf numFmtId="9" fontId="21" fillId="0" borderId="0" xfId="0" applyNumberFormat="1" applyFont="1" applyFill="1" applyBorder="1" applyAlignment="1">
      <alignment vertical="center"/>
    </xf>
    <xf numFmtId="41" fontId="23" fillId="0" borderId="16" xfId="1" applyFont="1" applyFill="1" applyBorder="1" applyAlignment="1">
      <alignment horizontal="center" vertical="center"/>
    </xf>
    <xf numFmtId="41" fontId="21" fillId="0" borderId="43" xfId="1" applyFont="1" applyFill="1" applyBorder="1" applyAlignment="1">
      <alignment horizontal="center" vertical="center"/>
    </xf>
    <xf numFmtId="41" fontId="21" fillId="0" borderId="2" xfId="1" applyFont="1" applyFill="1" applyBorder="1" applyAlignment="1">
      <alignment horizontal="center" vertical="center"/>
    </xf>
    <xf numFmtId="41" fontId="21" fillId="0" borderId="33" xfId="1" applyFont="1" applyFill="1" applyBorder="1" applyAlignment="1">
      <alignment horizontal="center" vertical="center"/>
    </xf>
    <xf numFmtId="41" fontId="21" fillId="0" borderId="25" xfId="1" applyFont="1" applyFill="1" applyBorder="1" applyAlignment="1">
      <alignment horizontal="center" vertical="center"/>
    </xf>
    <xf numFmtId="41" fontId="21" fillId="0" borderId="22" xfId="1" applyFont="1" applyFill="1" applyBorder="1" applyAlignment="1">
      <alignment horizontal="center" vertical="center"/>
    </xf>
    <xf numFmtId="41" fontId="21" fillId="0" borderId="22" xfId="1" applyFont="1" applyBorder="1" applyAlignment="1">
      <alignment horizontal="center" vertical="center"/>
    </xf>
    <xf numFmtId="41" fontId="21" fillId="0" borderId="33" xfId="1" applyFont="1" applyBorder="1" applyAlignment="1">
      <alignment horizontal="center" vertical="center"/>
    </xf>
    <xf numFmtId="41" fontId="21" fillId="0" borderId="26" xfId="1" applyFont="1" applyBorder="1" applyAlignment="1">
      <alignment horizontal="center" vertical="center"/>
    </xf>
    <xf numFmtId="41" fontId="21" fillId="0" borderId="25" xfId="1" applyFont="1" applyBorder="1" applyAlignment="1">
      <alignment horizontal="center" vertical="center"/>
    </xf>
    <xf numFmtId="41" fontId="21" fillId="0" borderId="2" xfId="1" applyFont="1" applyBorder="1" applyAlignment="1">
      <alignment horizontal="center" vertical="center"/>
    </xf>
    <xf numFmtId="0" fontId="21" fillId="0" borderId="5" xfId="1" applyNumberFormat="1" applyFont="1" applyBorder="1" applyAlignment="1">
      <alignment vertical="center" shrinkToFit="1"/>
    </xf>
    <xf numFmtId="9" fontId="21" fillId="0" borderId="39" xfId="0" applyNumberFormat="1" applyFont="1" applyFill="1" applyBorder="1" applyAlignment="1">
      <alignment vertical="center"/>
    </xf>
    <xf numFmtId="0" fontId="21" fillId="0" borderId="39" xfId="0" applyFont="1" applyBorder="1" applyAlignment="1"/>
    <xf numFmtId="41" fontId="23" fillId="0" borderId="7" xfId="1" applyFont="1" applyFill="1" applyBorder="1" applyAlignment="1">
      <alignment horizontal="center" vertical="center"/>
    </xf>
    <xf numFmtId="41" fontId="21" fillId="0" borderId="6" xfId="0" applyNumberFormat="1" applyFont="1" applyFill="1" applyBorder="1" applyAlignment="1">
      <alignment vertical="center"/>
    </xf>
    <xf numFmtId="177" fontId="21" fillId="0" borderId="26" xfId="0" applyNumberFormat="1" applyFont="1" applyBorder="1" applyAlignment="1">
      <alignment horizontal="center" vertical="center"/>
    </xf>
    <xf numFmtId="0" fontId="21" fillId="0" borderId="36" xfId="1" applyNumberFormat="1" applyFont="1" applyBorder="1" applyAlignment="1">
      <alignment horizontal="center" vertical="center" shrinkToFit="1"/>
    </xf>
    <xf numFmtId="41" fontId="21" fillId="2" borderId="36" xfId="1" applyFont="1" applyFill="1" applyBorder="1" applyAlignment="1">
      <alignment horizontal="center" vertical="center"/>
    </xf>
    <xf numFmtId="41" fontId="21" fillId="0" borderId="52" xfId="0" applyNumberFormat="1" applyFont="1" applyBorder="1" applyAlignment="1">
      <alignment vertical="center"/>
    </xf>
    <xf numFmtId="41" fontId="21" fillId="0" borderId="53" xfId="1" applyFont="1" applyFill="1" applyBorder="1" applyAlignment="1">
      <alignment vertical="center"/>
    </xf>
    <xf numFmtId="41" fontId="21" fillId="0" borderId="54" xfId="1" applyFont="1" applyFill="1" applyBorder="1" applyAlignment="1">
      <alignment horizontal="center" vertical="center"/>
    </xf>
    <xf numFmtId="177" fontId="21" fillId="0" borderId="36" xfId="0" applyNumberFormat="1" applyFont="1" applyBorder="1" applyAlignment="1">
      <alignment horizontal="center" vertical="center"/>
    </xf>
    <xf numFmtId="0" fontId="21" fillId="0" borderId="36" xfId="1" applyNumberFormat="1" applyFont="1" applyBorder="1" applyAlignment="1">
      <alignment vertical="center" shrinkToFit="1"/>
    </xf>
    <xf numFmtId="41" fontId="21" fillId="4" borderId="5" xfId="1" applyFont="1" applyFill="1" applyBorder="1" applyAlignment="1">
      <alignment horizontal="center" vertical="center"/>
    </xf>
    <xf numFmtId="41" fontId="21" fillId="0" borderId="52" xfId="1" applyFont="1" applyBorder="1" applyAlignment="1">
      <alignment horizontal="center" vertical="center"/>
    </xf>
    <xf numFmtId="41" fontId="21" fillId="4" borderId="22" xfId="1" applyFont="1" applyFill="1" applyBorder="1" applyAlignment="1">
      <alignment horizontal="center" vertical="center"/>
    </xf>
    <xf numFmtId="41" fontId="21" fillId="0" borderId="40" xfId="1" applyFont="1" applyFill="1" applyBorder="1" applyAlignment="1">
      <alignment vertical="center"/>
    </xf>
    <xf numFmtId="0" fontId="21" fillId="0" borderId="5" xfId="1" applyNumberFormat="1" applyFont="1" applyBorder="1" applyAlignment="1">
      <alignment horizontal="center" vertical="center" shrinkToFit="1"/>
    </xf>
    <xf numFmtId="9" fontId="21" fillId="0" borderId="25" xfId="0" applyNumberFormat="1" applyFont="1" applyFill="1" applyBorder="1" applyAlignment="1">
      <alignment horizontal="left" vertical="center" wrapText="1"/>
    </xf>
    <xf numFmtId="41" fontId="21" fillId="0" borderId="11" xfId="1" applyFont="1" applyFill="1" applyBorder="1" applyAlignment="1">
      <alignment horizontal="center" vertical="center"/>
    </xf>
    <xf numFmtId="41" fontId="22" fillId="0" borderId="9" xfId="0" applyNumberFormat="1" applyFont="1" applyBorder="1" applyAlignment="1">
      <alignment horizontal="center" vertical="center"/>
    </xf>
    <xf numFmtId="41" fontId="22" fillId="0" borderId="9" xfId="1" applyFont="1" applyBorder="1" applyAlignment="1">
      <alignment horizontal="center" vertical="center"/>
    </xf>
    <xf numFmtId="41" fontId="21" fillId="0" borderId="3" xfId="1" applyFont="1" applyFill="1" applyBorder="1" applyAlignment="1">
      <alignment horizontal="left" vertical="center"/>
    </xf>
    <xf numFmtId="0" fontId="21" fillId="0" borderId="1" xfId="1" applyNumberFormat="1" applyFont="1" applyBorder="1" applyAlignment="1">
      <alignment vertical="center" wrapText="1" shrinkToFit="1"/>
    </xf>
    <xf numFmtId="41" fontId="22" fillId="0" borderId="42" xfId="1" applyFont="1" applyBorder="1" applyAlignment="1">
      <alignment vertical="center"/>
    </xf>
    <xf numFmtId="41" fontId="22" fillId="0" borderId="43" xfId="1" applyFont="1" applyBorder="1" applyAlignment="1">
      <alignment vertical="center"/>
    </xf>
    <xf numFmtId="41" fontId="22" fillId="0" borderId="9" xfId="1" applyFont="1" applyBorder="1" applyAlignment="1">
      <alignment vertical="center"/>
    </xf>
    <xf numFmtId="9" fontId="22" fillId="0" borderId="43" xfId="0" applyNumberFormat="1" applyFont="1" applyBorder="1" applyAlignment="1">
      <alignment vertical="center"/>
    </xf>
    <xf numFmtId="9" fontId="22" fillId="0" borderId="45" xfId="0" applyNumberFormat="1" applyFont="1" applyBorder="1" applyAlignment="1">
      <alignment horizontal="right" vertical="center"/>
    </xf>
    <xf numFmtId="179" fontId="21" fillId="0" borderId="36" xfId="0" applyNumberFormat="1" applyFont="1" applyFill="1" applyBorder="1" applyAlignment="1">
      <alignment horizontal="center" vertical="center"/>
    </xf>
    <xf numFmtId="41" fontId="22" fillId="2" borderId="1" xfId="1" applyNumberFormat="1" applyFont="1" applyFill="1" applyBorder="1" applyAlignment="1">
      <alignment horizontal="center" vertical="center"/>
    </xf>
    <xf numFmtId="41" fontId="22" fillId="0" borderId="6" xfId="0" applyNumberFormat="1" applyFont="1" applyFill="1" applyBorder="1" applyAlignment="1">
      <alignment vertical="center"/>
    </xf>
    <xf numFmtId="41" fontId="22" fillId="0" borderId="56" xfId="0" applyNumberFormat="1" applyFont="1" applyFill="1" applyBorder="1" applyAlignment="1">
      <alignment vertical="center"/>
    </xf>
    <xf numFmtId="41" fontId="22" fillId="0" borderId="1" xfId="0" applyNumberFormat="1" applyFont="1" applyFill="1" applyBorder="1" applyAlignment="1">
      <alignment vertical="center"/>
    </xf>
    <xf numFmtId="41" fontId="21" fillId="4" borderId="10" xfId="1" applyFont="1" applyFill="1" applyBorder="1" applyAlignment="1">
      <alignment vertical="center"/>
    </xf>
    <xf numFmtId="0" fontId="0" fillId="0" borderId="0" xfId="0" applyFont="1"/>
    <xf numFmtId="0" fontId="21" fillId="0" borderId="0" xfId="0" applyFont="1"/>
    <xf numFmtId="0" fontId="21" fillId="0" borderId="10" xfId="1" applyNumberFormat="1" applyFont="1" applyFill="1" applyBorder="1" applyAlignment="1">
      <alignment horizontal="center" vertical="center" shrinkToFit="1"/>
    </xf>
    <xf numFmtId="9" fontId="21" fillId="0" borderId="2" xfId="0" applyNumberFormat="1" applyFont="1" applyFill="1" applyBorder="1" applyAlignment="1">
      <alignment horizontal="left" vertical="center"/>
    </xf>
    <xf numFmtId="9" fontId="21" fillId="0" borderId="3" xfId="0" applyNumberFormat="1" applyFont="1" applyFill="1" applyBorder="1" applyAlignment="1">
      <alignment horizontal="left" vertical="center"/>
    </xf>
    <xf numFmtId="41" fontId="21" fillId="0" borderId="3" xfId="1" applyFont="1" applyFill="1" applyBorder="1" applyAlignment="1">
      <alignment horizontal="center" vertical="center"/>
    </xf>
    <xf numFmtId="0" fontId="21" fillId="0" borderId="42" xfId="0" applyNumberFormat="1" applyFont="1" applyBorder="1" applyAlignment="1">
      <alignment horizontal="center" vertical="center" shrinkToFit="1"/>
    </xf>
    <xf numFmtId="0" fontId="21" fillId="0" borderId="15" xfId="0" applyNumberFormat="1" applyFont="1" applyBorder="1" applyAlignment="1">
      <alignment horizontal="center" vertical="center" shrinkToFit="1"/>
    </xf>
    <xf numFmtId="41" fontId="21" fillId="0" borderId="39" xfId="1" applyFont="1" applyFill="1" applyBorder="1" applyAlignment="1">
      <alignment horizontal="center" vertical="center"/>
    </xf>
    <xf numFmtId="41" fontId="21" fillId="0" borderId="29" xfId="1" applyFont="1" applyFill="1" applyBorder="1" applyAlignment="1">
      <alignment horizontal="center" vertical="center"/>
    </xf>
    <xf numFmtId="41" fontId="21" fillId="0" borderId="41" xfId="1" applyFont="1" applyFill="1" applyBorder="1" applyAlignment="1">
      <alignment horizontal="center" vertical="center"/>
    </xf>
    <xf numFmtId="0" fontId="21" fillId="0" borderId="10" xfId="1" applyNumberFormat="1" applyFont="1" applyFill="1" applyBorder="1" applyAlignment="1">
      <alignment horizontal="center" vertical="center" wrapText="1" shrinkToFit="1"/>
    </xf>
    <xf numFmtId="41" fontId="21" fillId="0" borderId="0" xfId="1" applyFont="1" applyFill="1" applyBorder="1" applyAlignment="1">
      <alignment horizontal="center" vertical="center"/>
    </xf>
    <xf numFmtId="9" fontId="21" fillId="0" borderId="33" xfId="0" applyNumberFormat="1" applyFont="1" applyFill="1" applyBorder="1" applyAlignment="1">
      <alignment horizontal="left" vertical="center"/>
    </xf>
    <xf numFmtId="9" fontId="21" fillId="0" borderId="0" xfId="0" applyNumberFormat="1" applyFont="1" applyFill="1" applyBorder="1" applyAlignment="1">
      <alignment horizontal="left" vertical="center"/>
    </xf>
    <xf numFmtId="41" fontId="21" fillId="0" borderId="16" xfId="1" applyFont="1" applyFill="1" applyBorder="1" applyAlignment="1">
      <alignment horizontal="center" vertical="center"/>
    </xf>
    <xf numFmtId="0" fontId="21" fillId="0" borderId="6" xfId="1" applyNumberFormat="1" applyFont="1" applyFill="1" applyBorder="1" applyAlignment="1">
      <alignment horizontal="center" vertical="center" shrinkToFit="1"/>
    </xf>
    <xf numFmtId="0" fontId="21" fillId="0" borderId="5" xfId="1" applyNumberFormat="1" applyFont="1" applyFill="1" applyBorder="1" applyAlignment="1">
      <alignment horizontal="center" vertical="center" shrinkToFit="1"/>
    </xf>
    <xf numFmtId="41" fontId="21" fillId="0" borderId="6" xfId="0" applyNumberFormat="1" applyFont="1" applyFill="1" applyBorder="1" applyAlignment="1">
      <alignment horizontal="center" vertical="center"/>
    </xf>
    <xf numFmtId="41" fontId="21" fillId="0" borderId="5" xfId="0" applyNumberFormat="1" applyFont="1" applyFill="1" applyBorder="1" applyAlignment="1">
      <alignment horizontal="center" vertical="center"/>
    </xf>
    <xf numFmtId="177" fontId="21" fillId="0" borderId="6" xfId="0" applyNumberFormat="1" applyFont="1" applyFill="1" applyBorder="1" applyAlignment="1">
      <alignment horizontal="center" vertical="center"/>
    </xf>
    <xf numFmtId="177" fontId="21" fillId="0" borderId="5" xfId="0" applyNumberFormat="1" applyFont="1" applyFill="1" applyBorder="1" applyAlignment="1">
      <alignment horizontal="center" vertical="center"/>
    </xf>
    <xf numFmtId="9" fontId="21" fillId="0" borderId="25" xfId="0" applyNumberFormat="1" applyFont="1" applyFill="1" applyBorder="1" applyAlignment="1">
      <alignment horizontal="left" vertical="center"/>
    </xf>
    <xf numFmtId="9" fontId="21" fillId="0" borderId="29" xfId="0" applyNumberFormat="1" applyFont="1" applyFill="1" applyBorder="1" applyAlignment="1">
      <alignment horizontal="left" vertical="center"/>
    </xf>
    <xf numFmtId="0" fontId="21" fillId="0" borderId="10" xfId="1" applyNumberFormat="1" applyFont="1" applyBorder="1" applyAlignment="1">
      <alignment horizontal="center" vertical="center" shrinkToFit="1"/>
    </xf>
    <xf numFmtId="9" fontId="21" fillId="0" borderId="22" xfId="0" applyNumberFormat="1" applyFont="1" applyFill="1" applyBorder="1" applyAlignment="1">
      <alignment horizontal="left" vertical="center"/>
    </xf>
    <xf numFmtId="9" fontId="21" fillId="0" borderId="39" xfId="0" applyNumberFormat="1" applyFont="1" applyFill="1" applyBorder="1" applyAlignment="1">
      <alignment horizontal="left" vertical="center"/>
    </xf>
    <xf numFmtId="178" fontId="21" fillId="0" borderId="22" xfId="0" applyNumberFormat="1" applyFont="1" applyFill="1" applyBorder="1" applyAlignment="1">
      <alignment horizontal="left" vertical="center"/>
    </xf>
    <xf numFmtId="178" fontId="21" fillId="0" borderId="39" xfId="0" applyNumberFormat="1" applyFont="1" applyFill="1" applyBorder="1" applyAlignment="1">
      <alignment horizontal="left" vertical="center"/>
    </xf>
    <xf numFmtId="9" fontId="21" fillId="0" borderId="2" xfId="0" applyNumberFormat="1" applyFont="1" applyFill="1" applyBorder="1" applyAlignment="1">
      <alignment horizontal="center" vertical="center"/>
    </xf>
    <xf numFmtId="178" fontId="21" fillId="0" borderId="25" xfId="0" applyNumberFormat="1" applyFont="1" applyFill="1" applyBorder="1" applyAlignment="1">
      <alignment horizontal="left" vertical="center"/>
    </xf>
    <xf numFmtId="178" fontId="21" fillId="0" borderId="29" xfId="0" applyNumberFormat="1" applyFont="1" applyFill="1" applyBorder="1" applyAlignment="1">
      <alignment horizontal="left" vertical="center"/>
    </xf>
    <xf numFmtId="41" fontId="22" fillId="0" borderId="1" xfId="1" applyFont="1" applyBorder="1" applyAlignment="1">
      <alignment horizontal="center" vertical="center"/>
    </xf>
    <xf numFmtId="41" fontId="22" fillId="0" borderId="1" xfId="1" applyNumberFormat="1" applyFont="1" applyBorder="1" applyAlignment="1">
      <alignment horizontal="center" vertical="center"/>
    </xf>
    <xf numFmtId="41" fontId="22" fillId="0" borderId="1" xfId="0" applyNumberFormat="1" applyFont="1" applyBorder="1" applyAlignment="1">
      <alignment horizontal="center" vertical="center"/>
    </xf>
    <xf numFmtId="41" fontId="22" fillId="0" borderId="5" xfId="1" applyFont="1" applyFill="1" applyBorder="1" applyAlignment="1">
      <alignment horizontal="center" vertical="center"/>
    </xf>
    <xf numFmtId="41" fontId="22" fillId="4" borderId="1" xfId="1" applyNumberFormat="1" applyFont="1" applyFill="1" applyBorder="1" applyAlignment="1">
      <alignment horizontal="center" vertical="center"/>
    </xf>
    <xf numFmtId="41" fontId="22" fillId="0" borderId="5" xfId="1" applyFont="1" applyBorder="1" applyAlignment="1">
      <alignment horizontal="center" vertical="center"/>
    </xf>
    <xf numFmtId="41" fontId="22" fillId="0" borderId="5" xfId="0" applyNumberFormat="1" applyFont="1" applyBorder="1" applyAlignment="1">
      <alignment horizontal="center" vertical="center"/>
    </xf>
    <xf numFmtId="41" fontId="22" fillId="0" borderId="6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1" fontId="21" fillId="0" borderId="53" xfId="1" applyFont="1" applyFill="1" applyBorder="1" applyAlignment="1">
      <alignment horizontal="center" vertical="center"/>
    </xf>
    <xf numFmtId="9" fontId="21" fillId="0" borderId="25" xfId="0" applyNumberFormat="1" applyFont="1" applyFill="1" applyBorder="1" applyAlignment="1">
      <alignment horizontal="center" vertical="center"/>
    </xf>
    <xf numFmtId="41" fontId="22" fillId="0" borderId="1" xfId="1" applyFont="1" applyBorder="1" applyAlignment="1">
      <alignment horizontal="center" vertical="center"/>
    </xf>
    <xf numFmtId="41" fontId="22" fillId="0" borderId="1" xfId="0" applyNumberFormat="1" applyFont="1" applyBorder="1" applyAlignment="1">
      <alignment horizontal="center" vertical="center"/>
    </xf>
    <xf numFmtId="41" fontId="22" fillId="4" borderId="1" xfId="1" applyNumberFormat="1" applyFont="1" applyFill="1" applyBorder="1" applyAlignment="1">
      <alignment horizontal="center" vertical="center"/>
    </xf>
    <xf numFmtId="41" fontId="21" fillId="0" borderId="0" xfId="1" applyFont="1" applyFill="1" applyBorder="1" applyAlignment="1">
      <alignment horizontal="center" vertical="center"/>
    </xf>
    <xf numFmtId="9" fontId="21" fillId="0" borderId="33" xfId="0" applyNumberFormat="1" applyFont="1" applyFill="1" applyBorder="1" applyAlignment="1">
      <alignment horizontal="left" vertical="center"/>
    </xf>
    <xf numFmtId="9" fontId="21" fillId="0" borderId="0" xfId="0" applyNumberFormat="1" applyFont="1" applyFill="1" applyBorder="1" applyAlignment="1">
      <alignment horizontal="left" vertical="center"/>
    </xf>
    <xf numFmtId="0" fontId="21" fillId="0" borderId="10" xfId="1" applyNumberFormat="1" applyFont="1" applyBorder="1" applyAlignment="1">
      <alignment horizontal="center" vertical="center" shrinkToFit="1"/>
    </xf>
    <xf numFmtId="0" fontId="21" fillId="0" borderId="15" xfId="0" applyNumberFormat="1" applyFont="1" applyBorder="1" applyAlignment="1">
      <alignment horizontal="center" vertical="center" shrinkToFit="1"/>
    </xf>
    <xf numFmtId="41" fontId="22" fillId="0" borderId="6" xfId="1" applyFont="1" applyBorder="1" applyAlignment="1">
      <alignment horizontal="center" vertical="center"/>
    </xf>
    <xf numFmtId="178" fontId="22" fillId="0" borderId="22" xfId="1" applyNumberFormat="1" applyFont="1" applyFill="1" applyBorder="1" applyAlignment="1">
      <alignment vertical="center"/>
    </xf>
    <xf numFmtId="41" fontId="22" fillId="2" borderId="40" xfId="1" applyFont="1" applyFill="1" applyBorder="1" applyAlignment="1">
      <alignment horizontal="center" vertical="center"/>
    </xf>
    <xf numFmtId="41" fontId="22" fillId="0" borderId="5" xfId="1" applyFont="1" applyBorder="1" applyAlignment="1">
      <alignment horizontal="center" vertical="center"/>
    </xf>
    <xf numFmtId="41" fontId="22" fillId="0" borderId="1" xfId="1" applyFont="1" applyBorder="1" applyAlignment="1">
      <alignment horizontal="center" vertical="center"/>
    </xf>
    <xf numFmtId="41" fontId="22" fillId="0" borderId="1" xfId="0" applyNumberFormat="1" applyFont="1" applyBorder="1" applyAlignment="1">
      <alignment horizontal="center" vertical="center"/>
    </xf>
    <xf numFmtId="41" fontId="22" fillId="0" borderId="1" xfId="1" applyFont="1" applyFill="1" applyBorder="1" applyAlignment="1">
      <alignment horizontal="center" vertical="center"/>
    </xf>
    <xf numFmtId="41" fontId="22" fillId="0" borderId="14" xfId="1" applyFont="1" applyBorder="1" applyAlignment="1">
      <alignment horizontal="center" vertical="center" shrinkToFit="1"/>
    </xf>
    <xf numFmtId="41" fontId="22" fillId="0" borderId="7" xfId="1" applyFont="1" applyBorder="1" applyAlignment="1">
      <alignment horizontal="center" vertical="center"/>
    </xf>
    <xf numFmtId="41" fontId="22" fillId="0" borderId="1" xfId="1" applyFont="1" applyBorder="1" applyAlignment="1">
      <alignment horizontal="center" vertical="center" wrapText="1"/>
    </xf>
    <xf numFmtId="41" fontId="22" fillId="0" borderId="1" xfId="1" applyNumberFormat="1" applyFont="1" applyBorder="1" applyAlignment="1">
      <alignment horizontal="center" vertical="center"/>
    </xf>
    <xf numFmtId="41" fontId="22" fillId="0" borderId="1" xfId="1" applyNumberFormat="1" applyFont="1" applyFill="1" applyBorder="1" applyAlignment="1">
      <alignment horizontal="center" vertical="center"/>
    </xf>
    <xf numFmtId="41" fontId="22" fillId="0" borderId="9" xfId="1" applyNumberFormat="1" applyFont="1" applyBorder="1" applyAlignment="1">
      <alignment horizontal="center" vertical="center"/>
    </xf>
    <xf numFmtId="41" fontId="21" fillId="0" borderId="0" xfId="1" applyFont="1" applyFill="1" applyBorder="1" applyAlignment="1">
      <alignment horizontal="center" vertical="center"/>
    </xf>
    <xf numFmtId="9" fontId="21" fillId="0" borderId="33" xfId="0" applyNumberFormat="1" applyFont="1" applyFill="1" applyBorder="1" applyAlignment="1">
      <alignment horizontal="left" vertical="center"/>
    </xf>
    <xf numFmtId="9" fontId="21" fillId="0" borderId="0" xfId="0" applyNumberFormat="1" applyFont="1" applyFill="1" applyBorder="1" applyAlignment="1">
      <alignment horizontal="left" vertical="center"/>
    </xf>
    <xf numFmtId="9" fontId="21" fillId="0" borderId="22" xfId="0" applyNumberFormat="1" applyFont="1" applyFill="1" applyBorder="1" applyAlignment="1">
      <alignment horizontal="left" vertical="center"/>
    </xf>
    <xf numFmtId="0" fontId="21" fillId="0" borderId="10" xfId="1" applyNumberFormat="1" applyFont="1" applyBorder="1" applyAlignment="1">
      <alignment horizontal="center" vertical="center" shrinkToFit="1"/>
    </xf>
    <xf numFmtId="0" fontId="21" fillId="0" borderId="6" xfId="1" applyNumberFormat="1" applyFont="1" applyFill="1" applyBorder="1" applyAlignment="1">
      <alignment horizontal="center" vertical="center" shrinkToFit="1"/>
    </xf>
    <xf numFmtId="41" fontId="21" fillId="0" borderId="6" xfId="0" applyNumberFormat="1" applyFont="1" applyFill="1" applyBorder="1" applyAlignment="1">
      <alignment horizontal="center" vertical="center"/>
    </xf>
    <xf numFmtId="41" fontId="21" fillId="0" borderId="5" xfId="0" applyNumberFormat="1" applyFont="1" applyFill="1" applyBorder="1" applyAlignment="1">
      <alignment horizontal="center" vertical="center"/>
    </xf>
    <xf numFmtId="177" fontId="21" fillId="0" borderId="6" xfId="0" applyNumberFormat="1" applyFont="1" applyFill="1" applyBorder="1" applyAlignment="1">
      <alignment horizontal="center" vertical="center"/>
    </xf>
    <xf numFmtId="41" fontId="21" fillId="0" borderId="3" xfId="1" applyFont="1" applyFill="1" applyBorder="1" applyAlignment="1">
      <alignment horizontal="center" vertical="center"/>
    </xf>
    <xf numFmtId="0" fontId="21" fillId="0" borderId="15" xfId="0" applyNumberFormat="1" applyFont="1" applyBorder="1" applyAlignment="1">
      <alignment horizontal="center" vertical="center" shrinkToFit="1"/>
    </xf>
    <xf numFmtId="41" fontId="21" fillId="0" borderId="41" xfId="1" applyFont="1" applyFill="1" applyBorder="1" applyAlignment="1">
      <alignment horizontal="center" vertical="center"/>
    </xf>
    <xf numFmtId="41" fontId="22" fillId="0" borderId="25" xfId="1" applyFont="1" applyBorder="1" applyAlignment="1">
      <alignment horizontal="center" vertical="center"/>
    </xf>
    <xf numFmtId="41" fontId="22" fillId="0" borderId="33" xfId="1" applyFont="1" applyBorder="1" applyAlignment="1">
      <alignment horizontal="center" vertical="center"/>
    </xf>
    <xf numFmtId="41" fontId="22" fillId="0" borderId="22" xfId="1" applyFont="1" applyFill="1" applyBorder="1" applyAlignment="1">
      <alignment horizontal="center" vertical="center"/>
    </xf>
    <xf numFmtId="41" fontId="22" fillId="0" borderId="33" xfId="1" applyFont="1" applyFill="1" applyBorder="1" applyAlignment="1">
      <alignment horizontal="center" vertical="center"/>
    </xf>
    <xf numFmtId="41" fontId="22" fillId="0" borderId="25" xfId="1" applyFont="1" applyFill="1" applyBorder="1" applyAlignment="1">
      <alignment horizontal="center" vertical="center"/>
    </xf>
    <xf numFmtId="41" fontId="22" fillId="0" borderId="34" xfId="1" applyFont="1" applyBorder="1" applyAlignment="1">
      <alignment horizontal="center" vertical="center"/>
    </xf>
    <xf numFmtId="41" fontId="22" fillId="0" borderId="35" xfId="1" applyFont="1" applyBorder="1" applyAlignment="1">
      <alignment horizontal="center" vertical="center"/>
    </xf>
    <xf numFmtId="41" fontId="22" fillId="0" borderId="22" xfId="1" applyFont="1" applyBorder="1" applyAlignment="1">
      <alignment horizontal="center" vertical="center"/>
    </xf>
    <xf numFmtId="41" fontId="22" fillId="0" borderId="26" xfId="1" applyFont="1" applyBorder="1" applyAlignment="1">
      <alignment horizontal="center" vertical="center"/>
    </xf>
    <xf numFmtId="41" fontId="22" fillId="0" borderId="43" xfId="1" applyFont="1" applyBorder="1" applyAlignment="1">
      <alignment horizontal="center" vertical="center"/>
    </xf>
    <xf numFmtId="41" fontId="22" fillId="0" borderId="2" xfId="1" applyFont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shrinkToFit="1"/>
    </xf>
    <xf numFmtId="41" fontId="22" fillId="0" borderId="47" xfId="1" applyFont="1" applyBorder="1" applyAlignment="1">
      <alignment horizontal="center" vertical="center"/>
    </xf>
    <xf numFmtId="41" fontId="22" fillId="0" borderId="20" xfId="1" applyFont="1" applyBorder="1" applyAlignment="1">
      <alignment horizontal="center" vertical="center" shrinkToFit="1"/>
    </xf>
    <xf numFmtId="41" fontId="15" fillId="0" borderId="0" xfId="0" applyNumberFormat="1" applyFont="1" applyAlignment="1"/>
    <xf numFmtId="41" fontId="22" fillId="0" borderId="2" xfId="1" applyFont="1" applyFill="1" applyBorder="1" applyAlignment="1">
      <alignment horizontal="center" vertical="center"/>
    </xf>
    <xf numFmtId="41" fontId="22" fillId="0" borderId="32" xfId="1" applyFont="1" applyFill="1" applyBorder="1" applyAlignment="1">
      <alignment horizontal="right" vertical="center"/>
    </xf>
    <xf numFmtId="9" fontId="21" fillId="0" borderId="2" xfId="0" applyNumberFormat="1" applyFont="1" applyFill="1" applyBorder="1" applyAlignment="1">
      <alignment vertical="center"/>
    </xf>
    <xf numFmtId="9" fontId="21" fillId="0" borderId="3" xfId="0" applyNumberFormat="1" applyFont="1" applyFill="1" applyBorder="1" applyAlignment="1">
      <alignment vertical="center"/>
    </xf>
    <xf numFmtId="41" fontId="22" fillId="0" borderId="21" xfId="1" applyFont="1" applyBorder="1" applyAlignment="1">
      <alignment horizontal="center" vertical="center"/>
    </xf>
    <xf numFmtId="41" fontId="22" fillId="0" borderId="5" xfId="1" applyFont="1" applyBorder="1" applyAlignment="1">
      <alignment horizontal="center" vertical="center"/>
    </xf>
    <xf numFmtId="41" fontId="21" fillId="0" borderId="0" xfId="1" applyFont="1" applyFill="1" applyBorder="1" applyAlignment="1">
      <alignment horizontal="center" vertical="center"/>
    </xf>
    <xf numFmtId="9" fontId="21" fillId="0" borderId="0" xfId="0" applyNumberFormat="1" applyFont="1" applyFill="1" applyBorder="1" applyAlignment="1">
      <alignment horizontal="left" vertical="center" wrapText="1"/>
    </xf>
    <xf numFmtId="0" fontId="21" fillId="0" borderId="15" xfId="0" applyNumberFormat="1" applyFont="1" applyBorder="1" applyAlignment="1">
      <alignment horizontal="center" vertical="center" wrapText="1" shrinkToFit="1"/>
    </xf>
    <xf numFmtId="41" fontId="21" fillId="0" borderId="16" xfId="1" applyFont="1" applyFill="1" applyBorder="1" applyAlignment="1">
      <alignment horizontal="center" vertical="center"/>
    </xf>
    <xf numFmtId="9" fontId="21" fillId="0" borderId="33" xfId="0" applyNumberFormat="1" applyFont="1" applyFill="1" applyBorder="1" applyAlignment="1">
      <alignment horizontal="left" vertical="center"/>
    </xf>
    <xf numFmtId="9" fontId="21" fillId="0" borderId="0" xfId="0" applyNumberFormat="1" applyFont="1" applyFill="1" applyBorder="1" applyAlignment="1">
      <alignment horizontal="left" vertical="center"/>
    </xf>
    <xf numFmtId="41" fontId="21" fillId="0" borderId="29" xfId="1" applyFont="1" applyFill="1" applyBorder="1" applyAlignment="1">
      <alignment horizontal="center" vertical="center"/>
    </xf>
    <xf numFmtId="41" fontId="21" fillId="0" borderId="39" xfId="1" applyFont="1" applyFill="1" applyBorder="1" applyAlignment="1">
      <alignment horizontal="center" vertical="center"/>
    </xf>
    <xf numFmtId="178" fontId="21" fillId="0" borderId="22" xfId="0" applyNumberFormat="1" applyFont="1" applyFill="1" applyBorder="1" applyAlignment="1">
      <alignment horizontal="left" vertical="center"/>
    </xf>
    <xf numFmtId="178" fontId="21" fillId="0" borderId="39" xfId="0" applyNumberFormat="1" applyFont="1" applyFill="1" applyBorder="1" applyAlignment="1">
      <alignment horizontal="left" vertical="center"/>
    </xf>
    <xf numFmtId="41" fontId="21" fillId="0" borderId="3" xfId="1" applyFont="1" applyFill="1" applyBorder="1" applyAlignment="1">
      <alignment horizontal="center" vertical="center"/>
    </xf>
    <xf numFmtId="0" fontId="21" fillId="0" borderId="10" xfId="1" applyNumberFormat="1" applyFont="1" applyBorder="1" applyAlignment="1">
      <alignment horizontal="center" vertical="center" shrinkToFit="1"/>
    </xf>
    <xf numFmtId="0" fontId="21" fillId="0" borderId="21" xfId="1" applyNumberFormat="1" applyFont="1" applyBorder="1" applyAlignment="1">
      <alignment horizontal="center" vertical="center" shrinkToFit="1"/>
    </xf>
    <xf numFmtId="9" fontId="21" fillId="0" borderId="26" xfId="0" applyNumberFormat="1" applyFont="1" applyFill="1" applyBorder="1" applyAlignment="1">
      <alignment horizontal="left" vertical="center"/>
    </xf>
    <xf numFmtId="9" fontId="21" fillId="0" borderId="16" xfId="0" applyNumberFormat="1" applyFont="1" applyFill="1" applyBorder="1" applyAlignment="1">
      <alignment horizontal="left" vertical="center"/>
    </xf>
    <xf numFmtId="41" fontId="21" fillId="0" borderId="53" xfId="1" applyFont="1" applyFill="1" applyBorder="1" applyAlignment="1">
      <alignment horizontal="center" vertical="center"/>
    </xf>
    <xf numFmtId="0" fontId="21" fillId="0" borderId="42" xfId="0" applyNumberFormat="1" applyFont="1" applyBorder="1" applyAlignment="1">
      <alignment horizontal="center" vertical="center" shrinkToFit="1"/>
    </xf>
    <xf numFmtId="0" fontId="21" fillId="0" borderId="15" xfId="0" applyNumberFormat="1" applyFont="1" applyBorder="1" applyAlignment="1">
      <alignment horizontal="center" vertical="center" shrinkToFit="1"/>
    </xf>
    <xf numFmtId="41" fontId="21" fillId="0" borderId="41" xfId="1" applyFont="1" applyFill="1" applyBorder="1" applyAlignment="1">
      <alignment horizontal="center" vertical="center"/>
    </xf>
    <xf numFmtId="0" fontId="21" fillId="0" borderId="20" xfId="0" applyNumberFormat="1" applyFont="1" applyBorder="1" applyAlignment="1">
      <alignment horizontal="center" vertical="center" wrapText="1" shrinkToFit="1"/>
    </xf>
    <xf numFmtId="41" fontId="21" fillId="4" borderId="21" xfId="1" applyFont="1" applyFill="1" applyBorder="1" applyAlignment="1">
      <alignment vertical="center"/>
    </xf>
    <xf numFmtId="178" fontId="21" fillId="0" borderId="26" xfId="0" applyNumberFormat="1" applyFont="1" applyFill="1" applyBorder="1" applyAlignment="1">
      <alignment horizontal="left" vertical="center"/>
    </xf>
    <xf numFmtId="178" fontId="21" fillId="0" borderId="16" xfId="0" applyNumberFormat="1" applyFont="1" applyFill="1" applyBorder="1" applyAlignment="1">
      <alignment horizontal="left" vertical="center"/>
    </xf>
    <xf numFmtId="41" fontId="22" fillId="0" borderId="7" xfId="1" applyFont="1" applyBorder="1" applyAlignment="1">
      <alignment horizontal="center" vertical="center" wrapText="1"/>
    </xf>
    <xf numFmtId="41" fontId="22" fillId="0" borderId="7" xfId="1" applyNumberFormat="1" applyFont="1" applyBorder="1" applyAlignment="1">
      <alignment horizontal="center" vertical="center"/>
    </xf>
    <xf numFmtId="41" fontId="22" fillId="0" borderId="7" xfId="0" applyNumberFormat="1" applyFont="1" applyBorder="1" applyAlignment="1">
      <alignment horizontal="center" vertical="center"/>
    </xf>
    <xf numFmtId="178" fontId="22" fillId="0" borderId="47" xfId="1" applyNumberFormat="1" applyFont="1" applyFill="1" applyBorder="1" applyAlignment="1">
      <alignment vertical="center"/>
    </xf>
    <xf numFmtId="41" fontId="22" fillId="2" borderId="58" xfId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41" fontId="22" fillId="0" borderId="46" xfId="1" applyFont="1" applyBorder="1" applyAlignment="1">
      <alignment horizontal="center" vertical="center"/>
    </xf>
    <xf numFmtId="41" fontId="22" fillId="0" borderId="55" xfId="1" applyFont="1" applyBorder="1" applyAlignment="1">
      <alignment horizontal="center" vertical="center"/>
    </xf>
    <xf numFmtId="41" fontId="21" fillId="0" borderId="29" xfId="1" applyFont="1" applyFill="1" applyBorder="1" applyAlignment="1">
      <alignment horizontal="center" vertical="center"/>
    </xf>
    <xf numFmtId="41" fontId="21" fillId="0" borderId="41" xfId="1" applyFont="1" applyFill="1" applyBorder="1" applyAlignment="1">
      <alignment horizontal="center" vertical="center"/>
    </xf>
    <xf numFmtId="41" fontId="21" fillId="4" borderId="33" xfId="1" applyFont="1" applyFill="1" applyBorder="1" applyAlignment="1">
      <alignment horizontal="center" vertical="center"/>
    </xf>
    <xf numFmtId="9" fontId="21" fillId="0" borderId="33" xfId="0" applyNumberFormat="1" applyFont="1" applyFill="1" applyBorder="1" applyAlignment="1">
      <alignment horizontal="left" vertical="center"/>
    </xf>
    <xf numFmtId="41" fontId="21" fillId="0" borderId="0" xfId="1" applyFont="1" applyFill="1" applyBorder="1" applyAlignment="1">
      <alignment horizontal="center" vertical="center"/>
    </xf>
    <xf numFmtId="41" fontId="21" fillId="0" borderId="29" xfId="1" applyFont="1" applyFill="1" applyBorder="1" applyAlignment="1">
      <alignment horizontal="center" vertical="center"/>
    </xf>
    <xf numFmtId="0" fontId="21" fillId="0" borderId="10" xfId="1" applyNumberFormat="1" applyFont="1" applyBorder="1" applyAlignment="1">
      <alignment horizontal="center" vertical="center" shrinkToFit="1"/>
    </xf>
    <xf numFmtId="0" fontId="21" fillId="0" borderId="15" xfId="0" applyNumberFormat="1" applyFont="1" applyBorder="1" applyAlignment="1">
      <alignment horizontal="center" vertical="center" shrinkToFit="1"/>
    </xf>
    <xf numFmtId="41" fontId="21" fillId="0" borderId="41" xfId="1" applyFont="1" applyFill="1" applyBorder="1" applyAlignment="1">
      <alignment horizontal="center" vertical="center"/>
    </xf>
    <xf numFmtId="0" fontId="0" fillId="0" borderId="0" xfId="0" applyNumberFormat="1"/>
    <xf numFmtId="0" fontId="27" fillId="0" borderId="0" xfId="0" applyNumberFormat="1" applyFont="1" applyAlignment="1"/>
    <xf numFmtId="0" fontId="29" fillId="0" borderId="0" xfId="0" applyNumberFormat="1" applyFont="1" applyAlignment="1">
      <alignment vertical="center"/>
    </xf>
    <xf numFmtId="0" fontId="31" fillId="0" borderId="0" xfId="0" applyNumberFormat="1" applyFont="1" applyAlignment="1"/>
    <xf numFmtId="0" fontId="0" fillId="0" borderId="0" xfId="0" applyNumberFormat="1" applyAlignment="1">
      <alignment horizontal="center"/>
    </xf>
    <xf numFmtId="9" fontId="22" fillId="0" borderId="33" xfId="0" applyNumberFormat="1" applyFont="1" applyBorder="1" applyAlignment="1">
      <alignment vertical="center" shrinkToFit="1"/>
    </xf>
    <xf numFmtId="0" fontId="23" fillId="3" borderId="5" xfId="0" applyFont="1" applyFill="1" applyBorder="1" applyAlignment="1">
      <alignment horizontal="center" vertical="center"/>
    </xf>
    <xf numFmtId="41" fontId="22" fillId="0" borderId="1" xfId="1" applyNumberFormat="1" applyFont="1" applyFill="1" applyBorder="1" applyAlignment="1">
      <alignment horizontal="center" vertical="center"/>
    </xf>
    <xf numFmtId="41" fontId="22" fillId="4" borderId="1" xfId="1" applyNumberFormat="1" applyFont="1" applyFill="1" applyBorder="1" applyAlignment="1">
      <alignment horizontal="center" vertical="center"/>
    </xf>
    <xf numFmtId="41" fontId="22" fillId="0" borderId="6" xfId="0" applyNumberFormat="1" applyFont="1" applyBorder="1" applyAlignment="1">
      <alignment horizontal="center" vertical="center"/>
    </xf>
    <xf numFmtId="41" fontId="22" fillId="0" borderId="5" xfId="0" applyNumberFormat="1" applyFont="1" applyBorder="1" applyAlignment="1">
      <alignment horizontal="center" vertical="center"/>
    </xf>
    <xf numFmtId="41" fontId="22" fillId="0" borderId="1" xfId="0" applyNumberFormat="1" applyFont="1" applyBorder="1" applyAlignment="1">
      <alignment horizontal="center" vertical="center"/>
    </xf>
    <xf numFmtId="9" fontId="21" fillId="0" borderId="33" xfId="0" applyNumberFormat="1" applyFont="1" applyFill="1" applyBorder="1" applyAlignment="1">
      <alignment horizontal="left" vertical="center"/>
    </xf>
    <xf numFmtId="0" fontId="21" fillId="0" borderId="10" xfId="1" applyNumberFormat="1" applyFont="1" applyBorder="1" applyAlignment="1">
      <alignment horizontal="center" vertical="center" shrinkToFit="1"/>
    </xf>
    <xf numFmtId="41" fontId="15" fillId="5" borderId="0" xfId="1" applyFont="1" applyFill="1" applyAlignment="1"/>
    <xf numFmtId="9" fontId="21" fillId="0" borderId="33" xfId="0" applyNumberFormat="1" applyFont="1" applyFill="1" applyBorder="1" applyAlignment="1">
      <alignment horizontal="left" vertical="center"/>
    </xf>
    <xf numFmtId="41" fontId="21" fillId="4" borderId="11" xfId="1" applyFont="1" applyFill="1" applyBorder="1" applyAlignment="1">
      <alignment horizontal="center" vertical="center"/>
    </xf>
    <xf numFmtId="41" fontId="21" fillId="4" borderId="40" xfId="1" applyFont="1" applyFill="1" applyBorder="1" applyAlignment="1">
      <alignment horizontal="center" vertical="center"/>
    </xf>
    <xf numFmtId="41" fontId="21" fillId="4" borderId="3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0" fontId="3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0" borderId="16" xfId="0" applyFont="1" applyBorder="1" applyAlignment="1">
      <alignment horizontal="right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41" fontId="23" fillId="3" borderId="1" xfId="1" applyFont="1" applyFill="1" applyBorder="1" applyAlignment="1">
      <alignment horizontal="center" vertical="center" wrapText="1"/>
    </xf>
    <xf numFmtId="41" fontId="23" fillId="3" borderId="1" xfId="1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180" fontId="23" fillId="3" borderId="51" xfId="1" applyNumberFormat="1" applyFont="1" applyFill="1" applyBorder="1" applyAlignment="1">
      <alignment horizontal="center" vertical="center"/>
    </xf>
    <xf numFmtId="180" fontId="23" fillId="3" borderId="12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1" fontId="22" fillId="0" borderId="1" xfId="1" applyNumberFormat="1" applyFont="1" applyFill="1" applyBorder="1" applyAlignment="1">
      <alignment horizontal="center" vertical="center"/>
    </xf>
    <xf numFmtId="41" fontId="22" fillId="0" borderId="1" xfId="0" applyNumberFormat="1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3" borderId="57" xfId="0" applyFont="1" applyFill="1" applyBorder="1" applyAlignment="1">
      <alignment horizontal="center" vertical="center"/>
    </xf>
    <xf numFmtId="0" fontId="23" fillId="3" borderId="44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41" fontId="23" fillId="3" borderId="36" xfId="1" applyFont="1" applyFill="1" applyBorder="1" applyAlignment="1">
      <alignment horizontal="center" vertical="center"/>
    </xf>
    <xf numFmtId="41" fontId="23" fillId="3" borderId="5" xfId="1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1" fillId="3" borderId="24" xfId="0" applyFont="1" applyFill="1" applyBorder="1" applyAlignment="1"/>
    <xf numFmtId="0" fontId="21" fillId="3" borderId="1" xfId="0" applyFont="1" applyFill="1" applyBorder="1" applyAlignment="1"/>
    <xf numFmtId="0" fontId="21" fillId="3" borderId="13" xfId="0" applyFont="1" applyFill="1" applyBorder="1" applyAlignment="1"/>
    <xf numFmtId="41" fontId="22" fillId="0" borderId="1" xfId="1" applyFont="1" applyFill="1" applyBorder="1" applyAlignment="1">
      <alignment horizontal="center" vertical="center"/>
    </xf>
    <xf numFmtId="41" fontId="22" fillId="0" borderId="14" xfId="1" applyFont="1" applyBorder="1" applyAlignment="1">
      <alignment horizontal="center" vertical="center" shrinkToFit="1"/>
    </xf>
    <xf numFmtId="41" fontId="22" fillId="0" borderId="15" xfId="1" applyFont="1" applyBorder="1" applyAlignment="1">
      <alignment horizontal="center" vertical="center" shrinkToFit="1"/>
    </xf>
    <xf numFmtId="41" fontId="22" fillId="0" borderId="1" xfId="1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shrinkToFit="1"/>
    </xf>
    <xf numFmtId="0" fontId="22" fillId="0" borderId="33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horizontal="center" vertical="center" shrinkToFit="1"/>
    </xf>
    <xf numFmtId="41" fontId="22" fillId="4" borderId="1" xfId="1" applyNumberFormat="1" applyFont="1" applyFill="1" applyBorder="1" applyAlignment="1">
      <alignment horizontal="center" vertical="center"/>
    </xf>
    <xf numFmtId="41" fontId="22" fillId="0" borderId="6" xfId="1" applyFont="1" applyFill="1" applyBorder="1" applyAlignment="1">
      <alignment horizontal="center" vertical="center"/>
    </xf>
    <xf numFmtId="41" fontId="22" fillId="0" borderId="10" xfId="1" applyFont="1" applyFill="1" applyBorder="1" applyAlignment="1">
      <alignment horizontal="center" vertical="center"/>
    </xf>
    <xf numFmtId="41" fontId="22" fillId="0" borderId="6" xfId="1" applyNumberFormat="1" applyFont="1" applyFill="1" applyBorder="1" applyAlignment="1">
      <alignment horizontal="center" vertical="center"/>
    </xf>
    <xf numFmtId="41" fontId="22" fillId="0" borderId="10" xfId="1" applyNumberFormat="1" applyFont="1" applyFill="1" applyBorder="1" applyAlignment="1">
      <alignment horizontal="center" vertical="center"/>
    </xf>
    <xf numFmtId="41" fontId="22" fillId="0" borderId="6" xfId="0" applyNumberFormat="1" applyFont="1" applyFill="1" applyBorder="1" applyAlignment="1">
      <alignment horizontal="center" vertical="center"/>
    </xf>
    <xf numFmtId="41" fontId="22" fillId="0" borderId="10" xfId="0" applyNumberFormat="1" applyFont="1" applyFill="1" applyBorder="1" applyAlignment="1">
      <alignment horizontal="center" vertical="center"/>
    </xf>
    <xf numFmtId="41" fontId="22" fillId="0" borderId="1" xfId="1" applyFont="1" applyFill="1" applyBorder="1" applyAlignment="1">
      <alignment horizontal="center" vertical="center" wrapText="1"/>
    </xf>
    <xf numFmtId="41" fontId="22" fillId="0" borderId="5" xfId="1" applyFont="1" applyFill="1" applyBorder="1" applyAlignment="1">
      <alignment horizontal="center" vertical="center"/>
    </xf>
    <xf numFmtId="41" fontId="22" fillId="0" borderId="6" xfId="1" applyFont="1" applyBorder="1" applyAlignment="1">
      <alignment horizontal="center" vertical="center"/>
    </xf>
    <xf numFmtId="41" fontId="22" fillId="0" borderId="10" xfId="1" applyFont="1" applyBorder="1" applyAlignment="1">
      <alignment horizontal="center" vertical="center"/>
    </xf>
    <xf numFmtId="41" fontId="22" fillId="0" borderId="21" xfId="1" applyFont="1" applyBorder="1" applyAlignment="1">
      <alignment horizontal="center" vertical="center"/>
    </xf>
    <xf numFmtId="41" fontId="22" fillId="0" borderId="14" xfId="1" applyFont="1" applyBorder="1" applyAlignment="1">
      <alignment horizontal="center" vertical="center"/>
    </xf>
    <xf numFmtId="41" fontId="22" fillId="0" borderId="15" xfId="1" applyFont="1" applyBorder="1" applyAlignment="1">
      <alignment horizontal="center" vertical="center"/>
    </xf>
    <xf numFmtId="41" fontId="22" fillId="0" borderId="20" xfId="1" applyFont="1" applyBorder="1" applyAlignment="1">
      <alignment horizontal="center" vertical="center"/>
    </xf>
    <xf numFmtId="41" fontId="22" fillId="0" borderId="4" xfId="1" applyFont="1" applyBorder="1" applyAlignment="1">
      <alignment horizontal="center" vertical="center"/>
    </xf>
    <xf numFmtId="41" fontId="22" fillId="0" borderId="51" xfId="1" applyFont="1" applyBorder="1" applyAlignment="1">
      <alignment horizontal="center" vertical="center"/>
    </xf>
    <xf numFmtId="41" fontId="22" fillId="0" borderId="49" xfId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41" fontId="22" fillId="2" borderId="6" xfId="1" applyNumberFormat="1" applyFont="1" applyFill="1" applyBorder="1" applyAlignment="1">
      <alignment horizontal="center" vertical="center"/>
    </xf>
    <xf numFmtId="41" fontId="22" fillId="2" borderId="10" xfId="1" applyNumberFormat="1" applyFont="1" applyFill="1" applyBorder="1" applyAlignment="1">
      <alignment horizontal="center" vertical="center"/>
    </xf>
    <xf numFmtId="41" fontId="22" fillId="2" borderId="21" xfId="1" applyNumberFormat="1" applyFont="1" applyFill="1" applyBorder="1" applyAlignment="1">
      <alignment horizontal="center" vertical="center"/>
    </xf>
    <xf numFmtId="41" fontId="22" fillId="0" borderId="6" xfId="0" applyNumberFormat="1" applyFont="1" applyBorder="1" applyAlignment="1">
      <alignment horizontal="center" vertical="center"/>
    </xf>
    <xf numFmtId="41" fontId="22" fillId="0" borderId="10" xfId="0" applyNumberFormat="1" applyFont="1" applyBorder="1" applyAlignment="1">
      <alignment horizontal="center" vertical="center"/>
    </xf>
    <xf numFmtId="41" fontId="22" fillId="0" borderId="21" xfId="0" applyNumberFormat="1" applyFont="1" applyBorder="1" applyAlignment="1">
      <alignment horizontal="center" vertical="center"/>
    </xf>
    <xf numFmtId="41" fontId="22" fillId="0" borderId="19" xfId="1" applyFont="1" applyBorder="1" applyAlignment="1">
      <alignment horizontal="center" vertical="center" shrinkToFit="1"/>
    </xf>
    <xf numFmtId="41" fontId="22" fillId="0" borderId="12" xfId="1" applyFont="1" applyBorder="1" applyAlignment="1">
      <alignment horizontal="center" vertical="center"/>
    </xf>
    <xf numFmtId="41" fontId="22" fillId="0" borderId="5" xfId="1" applyFont="1" applyBorder="1" applyAlignment="1">
      <alignment horizontal="center" vertical="center"/>
    </xf>
    <xf numFmtId="41" fontId="22" fillId="4" borderId="5" xfId="1" applyNumberFormat="1" applyFont="1" applyFill="1" applyBorder="1" applyAlignment="1">
      <alignment horizontal="center" vertical="center"/>
    </xf>
    <xf numFmtId="41" fontId="22" fillId="0" borderId="5" xfId="0" applyNumberFormat="1" applyFont="1" applyBorder="1" applyAlignment="1">
      <alignment horizontal="center" vertical="center"/>
    </xf>
    <xf numFmtId="41" fontId="22" fillId="0" borderId="1" xfId="0" applyNumberFormat="1" applyFont="1" applyBorder="1" applyAlignment="1">
      <alignment horizontal="center" vertical="center"/>
    </xf>
    <xf numFmtId="41" fontId="22" fillId="0" borderId="6" xfId="1" applyFont="1" applyBorder="1" applyAlignment="1">
      <alignment horizontal="center" vertical="center" wrapText="1"/>
    </xf>
    <xf numFmtId="41" fontId="22" fillId="0" borderId="5" xfId="1" applyFont="1" applyBorder="1" applyAlignment="1">
      <alignment horizontal="center" vertical="center" wrapText="1"/>
    </xf>
    <xf numFmtId="0" fontId="23" fillId="3" borderId="8" xfId="0" applyNumberFormat="1" applyFont="1" applyFill="1" applyBorder="1" applyAlignment="1">
      <alignment horizontal="center" vertical="center" shrinkToFit="1"/>
    </xf>
    <xf numFmtId="0" fontId="23" fillId="3" borderId="31" xfId="0" applyNumberFormat="1" applyFont="1" applyFill="1" applyBorder="1" applyAlignment="1">
      <alignment horizontal="center" vertical="center" shrinkToFit="1"/>
    </xf>
    <xf numFmtId="0" fontId="23" fillId="3" borderId="9" xfId="0" applyNumberFormat="1" applyFont="1" applyFill="1" applyBorder="1" applyAlignment="1">
      <alignment horizontal="center" vertical="center" shrinkToFit="1"/>
    </xf>
    <xf numFmtId="0" fontId="23" fillId="3" borderId="1" xfId="0" applyNumberFormat="1" applyFont="1" applyFill="1" applyBorder="1" applyAlignment="1">
      <alignment horizontal="center" vertical="center" shrinkToFit="1"/>
    </xf>
    <xf numFmtId="0" fontId="23" fillId="3" borderId="9" xfId="0" applyNumberFormat="1" applyFont="1" applyFill="1" applyBorder="1" applyAlignment="1">
      <alignment horizontal="center" vertical="center"/>
    </xf>
    <xf numFmtId="0" fontId="23" fillId="3" borderId="24" xfId="0" applyNumberFormat="1" applyFont="1" applyFill="1" applyBorder="1" applyAlignment="1">
      <alignment horizontal="center" vertical="center"/>
    </xf>
    <xf numFmtId="0" fontId="23" fillId="3" borderId="1" xfId="0" applyNumberFormat="1" applyFont="1" applyFill="1" applyBorder="1" applyAlignment="1">
      <alignment horizontal="center" vertical="center"/>
    </xf>
    <xf numFmtId="0" fontId="23" fillId="3" borderId="13" xfId="0" applyNumberFormat="1" applyFont="1" applyFill="1" applyBorder="1" applyAlignment="1">
      <alignment horizontal="center" vertical="center"/>
    </xf>
    <xf numFmtId="0" fontId="21" fillId="0" borderId="6" xfId="1" applyNumberFormat="1" applyFont="1" applyFill="1" applyBorder="1" applyAlignment="1">
      <alignment horizontal="center" vertical="center" wrapText="1" shrinkToFit="1"/>
    </xf>
    <xf numFmtId="0" fontId="21" fillId="0" borderId="10" xfId="1" applyNumberFormat="1" applyFont="1" applyFill="1" applyBorder="1" applyAlignment="1">
      <alignment horizontal="center" vertical="center" shrinkToFit="1"/>
    </xf>
    <xf numFmtId="9" fontId="21" fillId="0" borderId="2" xfId="0" applyNumberFormat="1" applyFont="1" applyFill="1" applyBorder="1" applyAlignment="1">
      <alignment horizontal="left" vertical="center"/>
    </xf>
    <xf numFmtId="9" fontId="21" fillId="0" borderId="3" xfId="0" applyNumberFormat="1" applyFont="1" applyFill="1" applyBorder="1" applyAlignment="1">
      <alignment horizontal="left" vertical="center"/>
    </xf>
    <xf numFmtId="41" fontId="21" fillId="0" borderId="3" xfId="1" applyFont="1" applyFill="1" applyBorder="1" applyAlignment="1">
      <alignment horizontal="center" vertical="center"/>
    </xf>
    <xf numFmtId="0" fontId="23" fillId="0" borderId="27" xfId="0" applyNumberFormat="1" applyFont="1" applyBorder="1" applyAlignment="1">
      <alignment horizontal="center" vertical="center" shrinkToFit="1"/>
    </xf>
    <xf numFmtId="0" fontId="23" fillId="0" borderId="28" xfId="0" applyNumberFormat="1" applyFont="1" applyBorder="1" applyAlignment="1">
      <alignment horizontal="center" vertical="center" shrinkToFit="1"/>
    </xf>
    <xf numFmtId="0" fontId="21" fillId="0" borderId="42" xfId="0" applyNumberFormat="1" applyFont="1" applyBorder="1" applyAlignment="1">
      <alignment horizontal="center" vertical="center" shrinkToFit="1"/>
    </xf>
    <xf numFmtId="0" fontId="21" fillId="0" borderId="15" xfId="0" applyNumberFormat="1" applyFont="1" applyBorder="1" applyAlignment="1">
      <alignment horizontal="center" vertical="center" shrinkToFit="1"/>
    </xf>
    <xf numFmtId="41" fontId="21" fillId="0" borderId="39" xfId="1" applyFont="1" applyFill="1" applyBorder="1" applyAlignment="1">
      <alignment horizontal="center" vertical="center"/>
    </xf>
    <xf numFmtId="41" fontId="21" fillId="0" borderId="29" xfId="1" applyFont="1" applyFill="1" applyBorder="1" applyAlignment="1">
      <alignment horizontal="center" vertical="center"/>
    </xf>
    <xf numFmtId="41" fontId="21" fillId="0" borderId="41" xfId="1" applyFont="1" applyFill="1" applyBorder="1" applyAlignment="1">
      <alignment horizontal="center" vertical="center"/>
    </xf>
    <xf numFmtId="0" fontId="21" fillId="0" borderId="10" xfId="1" applyNumberFormat="1" applyFont="1" applyFill="1" applyBorder="1" applyAlignment="1">
      <alignment horizontal="center" vertical="center" wrapText="1" shrinkToFit="1"/>
    </xf>
    <xf numFmtId="41" fontId="21" fillId="0" borderId="0" xfId="1" applyFont="1" applyFill="1" applyBorder="1" applyAlignment="1">
      <alignment horizontal="center" vertical="center"/>
    </xf>
    <xf numFmtId="0" fontId="21" fillId="0" borderId="5" xfId="1" applyNumberFormat="1" applyFont="1" applyFill="1" applyBorder="1" applyAlignment="1">
      <alignment horizontal="center" vertical="center" wrapText="1" shrinkToFit="1"/>
    </xf>
    <xf numFmtId="9" fontId="21" fillId="0" borderId="33" xfId="0" applyNumberFormat="1" applyFont="1" applyFill="1" applyBorder="1" applyAlignment="1">
      <alignment horizontal="left" vertical="center"/>
    </xf>
    <xf numFmtId="9" fontId="21" fillId="0" borderId="0" xfId="0" applyNumberFormat="1" applyFont="1" applyFill="1" applyBorder="1" applyAlignment="1">
      <alignment horizontal="left" vertical="center"/>
    </xf>
    <xf numFmtId="9" fontId="21" fillId="0" borderId="52" xfId="0" applyNumberFormat="1" applyFont="1" applyFill="1" applyBorder="1" applyAlignment="1">
      <alignment horizontal="left" vertical="center"/>
    </xf>
    <xf numFmtId="9" fontId="21" fillId="0" borderId="53" xfId="0" applyNumberFormat="1" applyFont="1" applyFill="1" applyBorder="1" applyAlignment="1">
      <alignment horizontal="left" vertical="center"/>
    </xf>
    <xf numFmtId="41" fontId="21" fillId="0" borderId="53" xfId="1" applyFont="1" applyFill="1" applyBorder="1" applyAlignment="1">
      <alignment horizontal="center" vertical="center"/>
    </xf>
    <xf numFmtId="0" fontId="21" fillId="0" borderId="6" xfId="1" applyNumberFormat="1" applyFont="1" applyBorder="1" applyAlignment="1">
      <alignment horizontal="center" vertical="center" wrapText="1" shrinkToFit="1"/>
    </xf>
    <xf numFmtId="0" fontId="21" fillId="0" borderId="21" xfId="1" applyNumberFormat="1" applyFont="1" applyBorder="1" applyAlignment="1">
      <alignment horizontal="center" vertical="center" shrinkToFit="1"/>
    </xf>
    <xf numFmtId="9" fontId="21" fillId="4" borderId="22" xfId="0" applyNumberFormat="1" applyFont="1" applyFill="1" applyBorder="1" applyAlignment="1">
      <alignment horizontal="left" vertical="center"/>
    </xf>
    <xf numFmtId="9" fontId="21" fillId="4" borderId="39" xfId="0" applyNumberFormat="1" applyFont="1" applyFill="1" applyBorder="1" applyAlignment="1">
      <alignment horizontal="left" vertical="center"/>
    </xf>
    <xf numFmtId="9" fontId="21" fillId="0" borderId="26" xfId="0" applyNumberFormat="1" applyFont="1" applyFill="1" applyBorder="1" applyAlignment="1">
      <alignment horizontal="left" vertical="center"/>
    </xf>
    <xf numFmtId="9" fontId="21" fillId="0" borderId="16" xfId="0" applyNumberFormat="1" applyFont="1" applyFill="1" applyBorder="1" applyAlignment="1">
      <alignment horizontal="left" vertical="center"/>
    </xf>
    <xf numFmtId="41" fontId="21" fillId="0" borderId="16" xfId="1" applyFont="1" applyFill="1" applyBorder="1" applyAlignment="1">
      <alignment horizontal="center" vertical="center"/>
    </xf>
    <xf numFmtId="9" fontId="21" fillId="0" borderId="25" xfId="0" applyNumberFormat="1" applyFont="1" applyFill="1" applyBorder="1" applyAlignment="1">
      <alignment horizontal="left" vertical="center"/>
    </xf>
    <xf numFmtId="9" fontId="21" fillId="0" borderId="29" xfId="0" applyNumberFormat="1" applyFont="1" applyFill="1" applyBorder="1" applyAlignment="1">
      <alignment horizontal="left" vertical="center"/>
    </xf>
    <xf numFmtId="0" fontId="21" fillId="0" borderId="10" xfId="1" applyNumberFormat="1" applyFont="1" applyBorder="1" applyAlignment="1">
      <alignment horizontal="center" vertical="center" shrinkToFit="1"/>
    </xf>
    <xf numFmtId="9" fontId="21" fillId="0" borderId="22" xfId="0" applyNumberFormat="1" applyFont="1" applyFill="1" applyBorder="1" applyAlignment="1">
      <alignment horizontal="left" vertical="center"/>
    </xf>
    <xf numFmtId="9" fontId="21" fillId="0" borderId="39" xfId="0" applyNumberFormat="1" applyFont="1" applyFill="1" applyBorder="1" applyAlignment="1">
      <alignment horizontal="left" vertical="center"/>
    </xf>
    <xf numFmtId="0" fontId="21" fillId="0" borderId="36" xfId="1" applyNumberFormat="1" applyFont="1" applyBorder="1" applyAlignment="1">
      <alignment horizontal="center" vertical="center" shrinkToFit="1"/>
    </xf>
    <xf numFmtId="0" fontId="21" fillId="0" borderId="5" xfId="1" applyNumberFormat="1" applyFont="1" applyBorder="1" applyAlignment="1">
      <alignment horizontal="center" vertical="center" shrinkToFit="1"/>
    </xf>
    <xf numFmtId="178" fontId="21" fillId="0" borderId="2" xfId="0" applyNumberFormat="1" applyFont="1" applyFill="1" applyBorder="1" applyAlignment="1">
      <alignment horizontal="center" vertical="center"/>
    </xf>
    <xf numFmtId="178" fontId="21" fillId="0" borderId="3" xfId="0" applyNumberFormat="1" applyFont="1" applyFill="1" applyBorder="1" applyAlignment="1">
      <alignment horizontal="center" vertical="center"/>
    </xf>
    <xf numFmtId="178" fontId="21" fillId="0" borderId="32" xfId="0" applyNumberFormat="1" applyFont="1" applyFill="1" applyBorder="1" applyAlignment="1">
      <alignment horizontal="center" vertical="center"/>
    </xf>
    <xf numFmtId="178" fontId="21" fillId="0" borderId="22" xfId="0" applyNumberFormat="1" applyFont="1" applyFill="1" applyBorder="1" applyAlignment="1">
      <alignment horizontal="left" vertical="center"/>
    </xf>
    <xf numFmtId="178" fontId="21" fillId="0" borderId="39" xfId="0" applyNumberFormat="1" applyFont="1" applyFill="1" applyBorder="1" applyAlignment="1">
      <alignment horizontal="left" vertical="center"/>
    </xf>
    <xf numFmtId="0" fontId="21" fillId="0" borderId="5" xfId="1" applyNumberFormat="1" applyFont="1" applyBorder="1" applyAlignment="1">
      <alignment horizontal="center" vertical="center" wrapText="1" shrinkToFit="1"/>
    </xf>
    <xf numFmtId="9" fontId="21" fillId="0" borderId="25" xfId="0" applyNumberFormat="1" applyFont="1" applyFill="1" applyBorder="1" applyAlignment="1">
      <alignment horizontal="center" vertical="center"/>
    </xf>
    <xf numFmtId="9" fontId="21" fillId="0" borderId="29" xfId="0" applyNumberFormat="1" applyFont="1" applyFill="1" applyBorder="1" applyAlignment="1">
      <alignment horizontal="center" vertical="center"/>
    </xf>
    <xf numFmtId="9" fontId="21" fillId="0" borderId="41" xfId="0" applyNumberFormat="1" applyFont="1" applyFill="1" applyBorder="1" applyAlignment="1">
      <alignment horizontal="center" vertical="center"/>
    </xf>
    <xf numFmtId="9" fontId="21" fillId="0" borderId="26" xfId="0" applyNumberFormat="1" applyFont="1" applyFill="1" applyBorder="1" applyAlignment="1">
      <alignment horizontal="left" vertical="center" shrinkToFit="1"/>
    </xf>
    <xf numFmtId="9" fontId="21" fillId="0" borderId="16" xfId="0" applyNumberFormat="1" applyFont="1" applyFill="1" applyBorder="1" applyAlignment="1">
      <alignment horizontal="left" vertical="center" shrinkToFit="1"/>
    </xf>
    <xf numFmtId="178" fontId="21" fillId="0" borderId="25" xfId="0" applyNumberFormat="1" applyFont="1" applyFill="1" applyBorder="1" applyAlignment="1">
      <alignment horizontal="left" vertical="center"/>
    </xf>
    <xf numFmtId="178" fontId="21" fillId="0" borderId="29" xfId="0" applyNumberFormat="1" applyFont="1" applyFill="1" applyBorder="1" applyAlignment="1">
      <alignment horizontal="left" vertical="center"/>
    </xf>
    <xf numFmtId="9" fontId="21" fillId="0" borderId="33" xfId="0" applyNumberFormat="1" applyFont="1" applyFill="1" applyBorder="1" applyAlignment="1">
      <alignment horizontal="left" vertical="center" wrapText="1"/>
    </xf>
    <xf numFmtId="9" fontId="21" fillId="0" borderId="0" xfId="0" applyNumberFormat="1" applyFont="1" applyFill="1" applyBorder="1" applyAlignment="1">
      <alignment horizontal="left" vertical="center" wrapText="1"/>
    </xf>
    <xf numFmtId="0" fontId="21" fillId="0" borderId="14" xfId="0" applyNumberFormat="1" applyFont="1" applyBorder="1" applyAlignment="1">
      <alignment horizontal="center" vertical="center" wrapText="1" shrinkToFit="1"/>
    </xf>
    <xf numFmtId="0" fontId="21" fillId="0" borderId="15" xfId="0" applyNumberFormat="1" applyFont="1" applyBorder="1" applyAlignment="1">
      <alignment horizontal="center" vertical="center" wrapText="1" shrinkToFit="1"/>
    </xf>
    <xf numFmtId="9" fontId="21" fillId="0" borderId="2" xfId="0" applyNumberFormat="1" applyFont="1" applyFill="1" applyBorder="1" applyAlignment="1">
      <alignment horizontal="center" vertical="center"/>
    </xf>
    <xf numFmtId="9" fontId="21" fillId="0" borderId="3" xfId="0" applyNumberFormat="1" applyFont="1" applyFill="1" applyBorder="1" applyAlignment="1">
      <alignment horizontal="center" vertical="center"/>
    </xf>
    <xf numFmtId="9" fontId="21" fillId="0" borderId="32" xfId="0" applyNumberFormat="1" applyFont="1" applyFill="1" applyBorder="1" applyAlignment="1">
      <alignment horizontal="center" vertical="center"/>
    </xf>
    <xf numFmtId="0" fontId="21" fillId="0" borderId="6" xfId="1" applyNumberFormat="1" applyFont="1" applyBorder="1" applyAlignment="1">
      <alignment horizontal="center" vertical="top" wrapText="1" shrinkToFit="1"/>
    </xf>
    <xf numFmtId="0" fontId="21" fillId="0" borderId="10" xfId="1" applyNumberFormat="1" applyFont="1" applyBorder="1" applyAlignment="1">
      <alignment horizontal="center" vertical="top" wrapText="1" shrinkToFit="1"/>
    </xf>
    <xf numFmtId="0" fontId="21" fillId="0" borderId="21" xfId="1" applyNumberFormat="1" applyFont="1" applyBorder="1" applyAlignment="1">
      <alignment horizontal="center" vertical="top" wrapText="1" shrinkToFi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23</xdr:row>
      <xdr:rowOff>142875</xdr:rowOff>
    </xdr:from>
    <xdr:to>
      <xdr:col>3</xdr:col>
      <xdr:colOff>201752</xdr:colOff>
      <xdr:row>25</xdr:row>
      <xdr:rowOff>428625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62075" y="4552950"/>
          <a:ext cx="963752" cy="10382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161924</xdr:colOff>
      <xdr:row>23</xdr:row>
      <xdr:rowOff>104775</xdr:rowOff>
    </xdr:from>
    <xdr:to>
      <xdr:col>9</xdr:col>
      <xdr:colOff>479924</xdr:colOff>
      <xdr:row>25</xdr:row>
      <xdr:rowOff>542926</xdr:rowOff>
    </xdr:to>
    <xdr:pic>
      <xdr:nvPicPr>
        <xdr:cNvPr id="3" name="그림 2" descr="인주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1EBED"/>
            </a:clrFrom>
            <a:clrTo>
              <a:srgbClr val="F1EBED">
                <a:alpha val="0"/>
              </a:srgbClr>
            </a:clrTo>
          </a:clrChange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410449" y="4514850"/>
          <a:ext cx="1080000" cy="119062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H35"/>
  <sheetViews>
    <sheetView workbookViewId="0">
      <selection activeCell="D9" sqref="D9"/>
    </sheetView>
  </sheetViews>
  <sheetFormatPr defaultRowHeight="13.5"/>
  <cols>
    <col min="1" max="1" width="8" customWidth="1"/>
    <col min="4" max="4" width="12.88671875" customWidth="1"/>
    <col min="5" max="5" width="12.5546875" customWidth="1"/>
    <col min="6" max="6" width="11.77734375" customWidth="1"/>
    <col min="7" max="7" width="9.5546875" bestFit="1" customWidth="1"/>
    <col min="8" max="8" width="10.109375" customWidth="1"/>
  </cols>
  <sheetData>
    <row r="2" spans="1:8" ht="19.5">
      <c r="A2" s="5"/>
      <c r="B2" s="5"/>
      <c r="C2" s="5"/>
    </row>
    <row r="3" spans="1:8" ht="27">
      <c r="A3" s="11"/>
      <c r="B3" s="14"/>
      <c r="C3" s="14"/>
      <c r="D3" s="14" t="s">
        <v>42</v>
      </c>
      <c r="E3" s="14"/>
      <c r="F3" s="14"/>
      <c r="G3" s="15"/>
    </row>
    <row r="4" spans="1:8" ht="22.5">
      <c r="C4" s="13"/>
      <c r="D4" s="13"/>
      <c r="E4" s="13"/>
      <c r="F4" s="13"/>
    </row>
    <row r="5" spans="1:8" ht="18" customHeight="1">
      <c r="A5" s="5" t="s">
        <v>1</v>
      </c>
      <c r="H5" s="2" t="s">
        <v>6</v>
      </c>
    </row>
    <row r="6" spans="1:8" ht="24.75" customHeight="1">
      <c r="A6" s="458" t="s">
        <v>2</v>
      </c>
      <c r="B6" s="459"/>
      <c r="C6" s="460"/>
      <c r="D6" s="1" t="s">
        <v>39</v>
      </c>
      <c r="E6" s="1" t="s">
        <v>40</v>
      </c>
      <c r="F6" s="458" t="s">
        <v>3</v>
      </c>
      <c r="G6" s="460"/>
      <c r="H6" s="1" t="s">
        <v>4</v>
      </c>
    </row>
    <row r="7" spans="1:8" ht="23.25" customHeight="1">
      <c r="A7" s="16" t="s">
        <v>16</v>
      </c>
      <c r="B7" s="16" t="s">
        <v>17</v>
      </c>
      <c r="C7" s="16" t="s">
        <v>18</v>
      </c>
      <c r="D7" s="16" t="s">
        <v>19</v>
      </c>
      <c r="E7" s="16" t="s">
        <v>19</v>
      </c>
      <c r="F7" s="16" t="s">
        <v>20</v>
      </c>
      <c r="G7" s="16" t="s">
        <v>21</v>
      </c>
      <c r="H7" s="16"/>
    </row>
    <row r="8" spans="1:8" ht="23.25" customHeight="1">
      <c r="A8" s="7" t="s">
        <v>0</v>
      </c>
      <c r="B8" s="6"/>
      <c r="C8" s="6"/>
      <c r="D8" s="12">
        <v>1027160</v>
      </c>
      <c r="E8" s="12">
        <v>3909384</v>
      </c>
      <c r="F8" s="12">
        <v>2886685</v>
      </c>
      <c r="G8" s="12">
        <v>4461</v>
      </c>
      <c r="H8" s="3"/>
    </row>
    <row r="9" spans="1:8" ht="23.25" customHeight="1">
      <c r="A9" s="6"/>
      <c r="B9" s="16" t="s">
        <v>7</v>
      </c>
      <c r="C9" s="16" t="s">
        <v>8</v>
      </c>
      <c r="D9" s="17">
        <v>368414</v>
      </c>
      <c r="E9" s="17">
        <v>419978</v>
      </c>
      <c r="F9" s="17">
        <v>51564</v>
      </c>
      <c r="G9" s="17"/>
      <c r="H9" s="3"/>
    </row>
    <row r="10" spans="1:8" ht="23.25" customHeight="1">
      <c r="A10" s="6"/>
      <c r="B10" s="16" t="s">
        <v>9</v>
      </c>
      <c r="C10" s="16" t="s">
        <v>8</v>
      </c>
      <c r="D10" s="17">
        <v>137007</v>
      </c>
      <c r="E10" s="17">
        <v>204708</v>
      </c>
      <c r="F10" s="17">
        <v>67701</v>
      </c>
      <c r="G10" s="17"/>
      <c r="H10" s="3"/>
    </row>
    <row r="11" spans="1:8" ht="23.25" customHeight="1">
      <c r="A11" s="6"/>
      <c r="B11" s="16" t="s">
        <v>10</v>
      </c>
      <c r="C11" s="16" t="s">
        <v>8</v>
      </c>
      <c r="D11" s="17">
        <v>81112</v>
      </c>
      <c r="E11" s="17">
        <v>100490</v>
      </c>
      <c r="F11" s="17">
        <v>19378</v>
      </c>
      <c r="G11" s="17"/>
      <c r="H11" s="3"/>
    </row>
    <row r="12" spans="1:8" ht="23.25" customHeight="1">
      <c r="A12" s="6"/>
      <c r="B12" s="16" t="s">
        <v>11</v>
      </c>
      <c r="C12" s="16" t="s">
        <v>8</v>
      </c>
      <c r="D12" s="17">
        <v>77313</v>
      </c>
      <c r="E12" s="17">
        <v>79280</v>
      </c>
      <c r="F12" s="17">
        <v>1967</v>
      </c>
      <c r="G12" s="17"/>
      <c r="H12" s="3"/>
    </row>
    <row r="13" spans="1:8" ht="23.25" customHeight="1">
      <c r="A13" s="6"/>
      <c r="B13" s="16" t="s">
        <v>12</v>
      </c>
      <c r="C13" s="16" t="s">
        <v>8</v>
      </c>
      <c r="D13" s="17">
        <v>120953</v>
      </c>
      <c r="E13" s="17">
        <v>126028</v>
      </c>
      <c r="F13" s="17">
        <v>5075</v>
      </c>
      <c r="G13" s="17"/>
      <c r="H13" s="3"/>
    </row>
    <row r="14" spans="1:8" ht="23.25" customHeight="1">
      <c r="A14" s="6"/>
      <c r="B14" s="16" t="s">
        <v>13</v>
      </c>
      <c r="C14" s="16" t="s">
        <v>8</v>
      </c>
      <c r="D14" s="17">
        <v>204361</v>
      </c>
      <c r="E14" s="17">
        <v>199900</v>
      </c>
      <c r="F14" s="17">
        <v>0</v>
      </c>
      <c r="G14" s="17">
        <v>4461</v>
      </c>
      <c r="H14" s="3"/>
    </row>
    <row r="15" spans="1:8" ht="23.25" customHeight="1">
      <c r="A15" s="6"/>
      <c r="B15" s="16" t="s">
        <v>14</v>
      </c>
      <c r="C15" s="16" t="s">
        <v>8</v>
      </c>
      <c r="D15" s="17">
        <v>28000</v>
      </c>
      <c r="E15" s="17">
        <v>2600000</v>
      </c>
      <c r="F15" s="17">
        <v>2572000</v>
      </c>
      <c r="G15" s="17"/>
      <c r="H15" s="3"/>
    </row>
    <row r="16" spans="1:8" ht="23.25" customHeight="1">
      <c r="A16" s="6"/>
      <c r="B16" s="16" t="s">
        <v>15</v>
      </c>
      <c r="C16" s="16" t="s">
        <v>8</v>
      </c>
      <c r="D16" s="17">
        <v>10000</v>
      </c>
      <c r="E16" s="17">
        <v>179000</v>
      </c>
      <c r="F16" s="17">
        <v>169000</v>
      </c>
      <c r="G16" s="17"/>
      <c r="H16" s="3"/>
    </row>
    <row r="17" spans="1:8" ht="23.25" customHeight="1">
      <c r="A17" s="20"/>
      <c r="B17" s="21"/>
      <c r="C17" s="21"/>
      <c r="D17" s="22"/>
      <c r="E17" s="22"/>
      <c r="F17" s="22"/>
      <c r="G17" s="22"/>
      <c r="H17" s="23"/>
    </row>
    <row r="18" spans="1:8" ht="23.25" customHeight="1">
      <c r="A18" s="5" t="s">
        <v>5</v>
      </c>
    </row>
    <row r="19" spans="1:8" ht="23.25" customHeight="1">
      <c r="A19" s="8" t="s">
        <v>2</v>
      </c>
      <c r="B19" s="9"/>
      <c r="C19" s="10"/>
      <c r="D19" s="1" t="s">
        <v>39</v>
      </c>
      <c r="E19" s="1" t="s">
        <v>41</v>
      </c>
      <c r="F19" s="458" t="s">
        <v>3</v>
      </c>
      <c r="G19" s="460"/>
      <c r="H19" s="1" t="s">
        <v>4</v>
      </c>
    </row>
    <row r="20" spans="1:8" ht="23.25" customHeight="1">
      <c r="A20" s="16" t="s">
        <v>22</v>
      </c>
      <c r="B20" s="16" t="s">
        <v>23</v>
      </c>
      <c r="C20" s="16" t="s">
        <v>24</v>
      </c>
      <c r="D20" s="16" t="s">
        <v>25</v>
      </c>
      <c r="E20" s="16" t="s">
        <v>25</v>
      </c>
      <c r="F20" s="16" t="s">
        <v>26</v>
      </c>
      <c r="G20" s="16" t="s">
        <v>27</v>
      </c>
      <c r="H20" s="4"/>
    </row>
    <row r="21" spans="1:8" ht="23.25" customHeight="1">
      <c r="A21" s="7" t="s">
        <v>0</v>
      </c>
      <c r="B21" s="6"/>
      <c r="C21" s="6"/>
      <c r="D21" s="12">
        <v>1027160</v>
      </c>
      <c r="E21" s="12">
        <v>3909384</v>
      </c>
      <c r="F21" s="12">
        <v>2886685</v>
      </c>
      <c r="G21" s="12">
        <v>4461</v>
      </c>
      <c r="H21" s="3"/>
    </row>
    <row r="22" spans="1:8" ht="23.25" customHeight="1">
      <c r="A22" s="6"/>
      <c r="B22" s="16" t="s">
        <v>28</v>
      </c>
      <c r="C22" s="16" t="s">
        <v>29</v>
      </c>
      <c r="D22" s="17">
        <v>368414</v>
      </c>
      <c r="E22" s="17">
        <v>419978</v>
      </c>
      <c r="F22" s="17">
        <v>51564</v>
      </c>
      <c r="G22" s="17"/>
      <c r="H22" s="3"/>
    </row>
    <row r="23" spans="1:8" ht="23.25" customHeight="1">
      <c r="A23" s="6"/>
      <c r="B23" s="16" t="s">
        <v>30</v>
      </c>
      <c r="C23" s="16" t="s">
        <v>29</v>
      </c>
      <c r="D23" s="17">
        <v>137007</v>
      </c>
      <c r="E23" s="17">
        <v>204708</v>
      </c>
      <c r="F23" s="17">
        <v>67701</v>
      </c>
      <c r="G23" s="17"/>
      <c r="H23" s="3"/>
    </row>
    <row r="24" spans="1:8" ht="23.25" customHeight="1">
      <c r="A24" s="6"/>
      <c r="B24" s="16" t="s">
        <v>31</v>
      </c>
      <c r="C24" s="16" t="s">
        <v>29</v>
      </c>
      <c r="D24" s="17">
        <v>81112</v>
      </c>
      <c r="E24" s="17">
        <v>100490</v>
      </c>
      <c r="F24" s="17">
        <v>19378</v>
      </c>
      <c r="G24" s="17"/>
      <c r="H24" s="3"/>
    </row>
    <row r="25" spans="1:8" ht="23.25" customHeight="1">
      <c r="A25" s="6"/>
      <c r="B25" s="16" t="s">
        <v>32</v>
      </c>
      <c r="C25" s="16" t="s">
        <v>29</v>
      </c>
      <c r="D25" s="17">
        <v>77313</v>
      </c>
      <c r="E25" s="17">
        <v>79280</v>
      </c>
      <c r="F25" s="17">
        <v>1967</v>
      </c>
      <c r="G25" s="17"/>
      <c r="H25" s="3"/>
    </row>
    <row r="26" spans="1:8" ht="23.25" customHeight="1">
      <c r="A26" s="6"/>
      <c r="B26" s="16" t="s">
        <v>33</v>
      </c>
      <c r="C26" s="16" t="s">
        <v>29</v>
      </c>
      <c r="D26" s="17">
        <v>120953</v>
      </c>
      <c r="E26" s="17">
        <v>126028</v>
      </c>
      <c r="F26" s="17">
        <v>5075</v>
      </c>
      <c r="G26" s="17"/>
      <c r="H26" s="3"/>
    </row>
    <row r="27" spans="1:8" ht="23.25" customHeight="1">
      <c r="A27" s="6"/>
      <c r="B27" s="16" t="s">
        <v>34</v>
      </c>
      <c r="C27" s="16" t="s">
        <v>29</v>
      </c>
      <c r="D27" s="17">
        <v>204361</v>
      </c>
      <c r="E27" s="17">
        <v>199900</v>
      </c>
      <c r="F27" s="17" t="s">
        <v>38</v>
      </c>
      <c r="G27" s="17">
        <v>4461</v>
      </c>
      <c r="H27" s="3"/>
    </row>
    <row r="28" spans="1:8" ht="23.25" customHeight="1">
      <c r="A28" s="6"/>
      <c r="B28" s="16" t="s">
        <v>35</v>
      </c>
      <c r="C28" s="16" t="s">
        <v>29</v>
      </c>
      <c r="D28" s="17">
        <v>28000</v>
      </c>
      <c r="E28" s="17">
        <v>2600000</v>
      </c>
      <c r="F28" s="17">
        <v>2572000</v>
      </c>
      <c r="G28" s="17"/>
      <c r="H28" s="3"/>
    </row>
    <row r="29" spans="1:8" ht="23.25" customHeight="1">
      <c r="A29" s="6"/>
      <c r="B29" s="16" t="s">
        <v>36</v>
      </c>
      <c r="C29" s="16" t="s">
        <v>29</v>
      </c>
      <c r="D29" s="17">
        <v>10000</v>
      </c>
      <c r="E29" s="17">
        <v>179000</v>
      </c>
      <c r="F29" s="17">
        <v>169000</v>
      </c>
      <c r="G29" s="17"/>
      <c r="H29" s="3"/>
    </row>
    <row r="30" spans="1:8" ht="23.25" customHeight="1">
      <c r="A30" s="20"/>
      <c r="B30" s="21"/>
      <c r="C30" s="21"/>
      <c r="D30" s="22"/>
      <c r="E30" s="22"/>
      <c r="F30" s="22"/>
      <c r="G30" s="22"/>
      <c r="H30" s="23"/>
    </row>
    <row r="31" spans="1:8" ht="23.25" customHeight="1">
      <c r="A31" s="20"/>
      <c r="B31" s="21"/>
      <c r="C31" s="21"/>
      <c r="D31" s="22"/>
      <c r="E31" s="22"/>
      <c r="F31" s="22"/>
      <c r="G31" s="22"/>
      <c r="H31" s="23"/>
    </row>
    <row r="32" spans="1:8" ht="23.25" customHeight="1">
      <c r="A32" s="20"/>
      <c r="B32" s="20"/>
      <c r="H32" s="23"/>
    </row>
    <row r="33" spans="2:6" ht="33.75">
      <c r="C33" s="18" t="s">
        <v>37</v>
      </c>
      <c r="D33" s="18"/>
      <c r="E33" s="18"/>
      <c r="F33" s="19"/>
    </row>
    <row r="35" spans="2:6" ht="33.75">
      <c r="B35" s="18"/>
      <c r="C35" s="18"/>
      <c r="D35" s="18"/>
      <c r="E35" s="18"/>
      <c r="F35" s="19"/>
    </row>
  </sheetData>
  <mergeCells count="3">
    <mergeCell ref="A6:C6"/>
    <mergeCell ref="F6:G6"/>
    <mergeCell ref="F19:G19"/>
  </mergeCells>
  <phoneticPr fontId="2" type="noConversion"/>
  <pageMargins left="0.41" right="0.24" top="0.36" bottom="0.45" header="0.5" footer="0.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5:L36"/>
  <sheetViews>
    <sheetView workbookViewId="0">
      <selection activeCell="A5" sqref="A5:K8"/>
    </sheetView>
  </sheetViews>
  <sheetFormatPr defaultRowHeight="13.5"/>
  <cols>
    <col min="1" max="1" width="4" style="439" customWidth="1"/>
    <col min="2" max="2" width="8.33203125" style="439" customWidth="1"/>
    <col min="3" max="3" width="12.44140625" style="439" customWidth="1"/>
    <col min="4" max="4" width="9.6640625" style="439" customWidth="1"/>
    <col min="5" max="5" width="10.33203125" style="439" customWidth="1"/>
    <col min="6" max="6" width="8.21875" style="439" customWidth="1"/>
    <col min="7" max="7" width="7.6640625" style="439" customWidth="1"/>
    <col min="8" max="8" width="23.88671875" style="439" customWidth="1"/>
    <col min="9" max="256" width="8.88671875" style="439"/>
    <col min="257" max="257" width="4" style="439" customWidth="1"/>
    <col min="258" max="258" width="8.33203125" style="439" customWidth="1"/>
    <col min="259" max="259" width="12.44140625" style="439" customWidth="1"/>
    <col min="260" max="260" width="9.6640625" style="439" customWidth="1"/>
    <col min="261" max="261" width="10.33203125" style="439" customWidth="1"/>
    <col min="262" max="262" width="8.21875" style="439" customWidth="1"/>
    <col min="263" max="263" width="7.6640625" style="439" customWidth="1"/>
    <col min="264" max="264" width="23.88671875" style="439" customWidth="1"/>
    <col min="265" max="512" width="8.88671875" style="439"/>
    <col min="513" max="513" width="4" style="439" customWidth="1"/>
    <col min="514" max="514" width="8.33203125" style="439" customWidth="1"/>
    <col min="515" max="515" width="12.44140625" style="439" customWidth="1"/>
    <col min="516" max="516" width="9.6640625" style="439" customWidth="1"/>
    <col min="517" max="517" width="10.33203125" style="439" customWidth="1"/>
    <col min="518" max="518" width="8.21875" style="439" customWidth="1"/>
    <col min="519" max="519" width="7.6640625" style="439" customWidth="1"/>
    <col min="520" max="520" width="23.88671875" style="439" customWidth="1"/>
    <col min="521" max="768" width="8.88671875" style="439"/>
    <col min="769" max="769" width="4" style="439" customWidth="1"/>
    <col min="770" max="770" width="8.33203125" style="439" customWidth="1"/>
    <col min="771" max="771" width="12.44140625" style="439" customWidth="1"/>
    <col min="772" max="772" width="9.6640625" style="439" customWidth="1"/>
    <col min="773" max="773" width="10.33203125" style="439" customWidth="1"/>
    <col min="774" max="774" width="8.21875" style="439" customWidth="1"/>
    <col min="775" max="775" width="7.6640625" style="439" customWidth="1"/>
    <col min="776" max="776" width="23.88671875" style="439" customWidth="1"/>
    <col min="777" max="1024" width="8.88671875" style="439"/>
    <col min="1025" max="1025" width="4" style="439" customWidth="1"/>
    <col min="1026" max="1026" width="8.33203125" style="439" customWidth="1"/>
    <col min="1027" max="1027" width="12.44140625" style="439" customWidth="1"/>
    <col min="1028" max="1028" width="9.6640625" style="439" customWidth="1"/>
    <col min="1029" max="1029" width="10.33203125" style="439" customWidth="1"/>
    <col min="1030" max="1030" width="8.21875" style="439" customWidth="1"/>
    <col min="1031" max="1031" width="7.6640625" style="439" customWidth="1"/>
    <col min="1032" max="1032" width="23.88671875" style="439" customWidth="1"/>
    <col min="1033" max="1280" width="8.88671875" style="439"/>
    <col min="1281" max="1281" width="4" style="439" customWidth="1"/>
    <col min="1282" max="1282" width="8.33203125" style="439" customWidth="1"/>
    <col min="1283" max="1283" width="12.44140625" style="439" customWidth="1"/>
    <col min="1284" max="1284" width="9.6640625" style="439" customWidth="1"/>
    <col min="1285" max="1285" width="10.33203125" style="439" customWidth="1"/>
    <col min="1286" max="1286" width="8.21875" style="439" customWidth="1"/>
    <col min="1287" max="1287" width="7.6640625" style="439" customWidth="1"/>
    <col min="1288" max="1288" width="23.88671875" style="439" customWidth="1"/>
    <col min="1289" max="1536" width="8.88671875" style="439"/>
    <col min="1537" max="1537" width="4" style="439" customWidth="1"/>
    <col min="1538" max="1538" width="8.33203125" style="439" customWidth="1"/>
    <col min="1539" max="1539" width="12.44140625" style="439" customWidth="1"/>
    <col min="1540" max="1540" width="9.6640625" style="439" customWidth="1"/>
    <col min="1541" max="1541" width="10.33203125" style="439" customWidth="1"/>
    <col min="1542" max="1542" width="8.21875" style="439" customWidth="1"/>
    <col min="1543" max="1543" width="7.6640625" style="439" customWidth="1"/>
    <col min="1544" max="1544" width="23.88671875" style="439" customWidth="1"/>
    <col min="1545" max="1792" width="8.88671875" style="439"/>
    <col min="1793" max="1793" width="4" style="439" customWidth="1"/>
    <col min="1794" max="1794" width="8.33203125" style="439" customWidth="1"/>
    <col min="1795" max="1795" width="12.44140625" style="439" customWidth="1"/>
    <col min="1796" max="1796" width="9.6640625" style="439" customWidth="1"/>
    <col min="1797" max="1797" width="10.33203125" style="439" customWidth="1"/>
    <col min="1798" max="1798" width="8.21875" style="439" customWidth="1"/>
    <col min="1799" max="1799" width="7.6640625" style="439" customWidth="1"/>
    <col min="1800" max="1800" width="23.88671875" style="439" customWidth="1"/>
    <col min="1801" max="2048" width="8.88671875" style="439"/>
    <col min="2049" max="2049" width="4" style="439" customWidth="1"/>
    <col min="2050" max="2050" width="8.33203125" style="439" customWidth="1"/>
    <col min="2051" max="2051" width="12.44140625" style="439" customWidth="1"/>
    <col min="2052" max="2052" width="9.6640625" style="439" customWidth="1"/>
    <col min="2053" max="2053" width="10.33203125" style="439" customWidth="1"/>
    <col min="2054" max="2054" width="8.21875" style="439" customWidth="1"/>
    <col min="2055" max="2055" width="7.6640625" style="439" customWidth="1"/>
    <col min="2056" max="2056" width="23.88671875" style="439" customWidth="1"/>
    <col min="2057" max="2304" width="8.88671875" style="439"/>
    <col min="2305" max="2305" width="4" style="439" customWidth="1"/>
    <col min="2306" max="2306" width="8.33203125" style="439" customWidth="1"/>
    <col min="2307" max="2307" width="12.44140625" style="439" customWidth="1"/>
    <col min="2308" max="2308" width="9.6640625" style="439" customWidth="1"/>
    <col min="2309" max="2309" width="10.33203125" style="439" customWidth="1"/>
    <col min="2310" max="2310" width="8.21875" style="439" customWidth="1"/>
    <col min="2311" max="2311" width="7.6640625" style="439" customWidth="1"/>
    <col min="2312" max="2312" width="23.88671875" style="439" customWidth="1"/>
    <col min="2313" max="2560" width="8.88671875" style="439"/>
    <col min="2561" max="2561" width="4" style="439" customWidth="1"/>
    <col min="2562" max="2562" width="8.33203125" style="439" customWidth="1"/>
    <col min="2563" max="2563" width="12.44140625" style="439" customWidth="1"/>
    <col min="2564" max="2564" width="9.6640625" style="439" customWidth="1"/>
    <col min="2565" max="2565" width="10.33203125" style="439" customWidth="1"/>
    <col min="2566" max="2566" width="8.21875" style="439" customWidth="1"/>
    <col min="2567" max="2567" width="7.6640625" style="439" customWidth="1"/>
    <col min="2568" max="2568" width="23.88671875" style="439" customWidth="1"/>
    <col min="2569" max="2816" width="8.88671875" style="439"/>
    <col min="2817" max="2817" width="4" style="439" customWidth="1"/>
    <col min="2818" max="2818" width="8.33203125" style="439" customWidth="1"/>
    <col min="2819" max="2819" width="12.44140625" style="439" customWidth="1"/>
    <col min="2820" max="2820" width="9.6640625" style="439" customWidth="1"/>
    <col min="2821" max="2821" width="10.33203125" style="439" customWidth="1"/>
    <col min="2822" max="2822" width="8.21875" style="439" customWidth="1"/>
    <col min="2823" max="2823" width="7.6640625" style="439" customWidth="1"/>
    <col min="2824" max="2824" width="23.88671875" style="439" customWidth="1"/>
    <col min="2825" max="3072" width="8.88671875" style="439"/>
    <col min="3073" max="3073" width="4" style="439" customWidth="1"/>
    <col min="3074" max="3074" width="8.33203125" style="439" customWidth="1"/>
    <col min="3075" max="3075" width="12.44140625" style="439" customWidth="1"/>
    <col min="3076" max="3076" width="9.6640625" style="439" customWidth="1"/>
    <col min="3077" max="3077" width="10.33203125" style="439" customWidth="1"/>
    <col min="3078" max="3078" width="8.21875" style="439" customWidth="1"/>
    <col min="3079" max="3079" width="7.6640625" style="439" customWidth="1"/>
    <col min="3080" max="3080" width="23.88671875" style="439" customWidth="1"/>
    <col min="3081" max="3328" width="8.88671875" style="439"/>
    <col min="3329" max="3329" width="4" style="439" customWidth="1"/>
    <col min="3330" max="3330" width="8.33203125" style="439" customWidth="1"/>
    <col min="3331" max="3331" width="12.44140625" style="439" customWidth="1"/>
    <col min="3332" max="3332" width="9.6640625" style="439" customWidth="1"/>
    <col min="3333" max="3333" width="10.33203125" style="439" customWidth="1"/>
    <col min="3334" max="3334" width="8.21875" style="439" customWidth="1"/>
    <col min="3335" max="3335" width="7.6640625" style="439" customWidth="1"/>
    <col min="3336" max="3336" width="23.88671875" style="439" customWidth="1"/>
    <col min="3337" max="3584" width="8.88671875" style="439"/>
    <col min="3585" max="3585" width="4" style="439" customWidth="1"/>
    <col min="3586" max="3586" width="8.33203125" style="439" customWidth="1"/>
    <col min="3587" max="3587" width="12.44140625" style="439" customWidth="1"/>
    <col min="3588" max="3588" width="9.6640625" style="439" customWidth="1"/>
    <col min="3589" max="3589" width="10.33203125" style="439" customWidth="1"/>
    <col min="3590" max="3590" width="8.21875" style="439" customWidth="1"/>
    <col min="3591" max="3591" width="7.6640625" style="439" customWidth="1"/>
    <col min="3592" max="3592" width="23.88671875" style="439" customWidth="1"/>
    <col min="3593" max="3840" width="8.88671875" style="439"/>
    <col min="3841" max="3841" width="4" style="439" customWidth="1"/>
    <col min="3842" max="3842" width="8.33203125" style="439" customWidth="1"/>
    <col min="3843" max="3843" width="12.44140625" style="439" customWidth="1"/>
    <col min="3844" max="3844" width="9.6640625" style="439" customWidth="1"/>
    <col min="3845" max="3845" width="10.33203125" style="439" customWidth="1"/>
    <col min="3846" max="3846" width="8.21875" style="439" customWidth="1"/>
    <col min="3847" max="3847" width="7.6640625" style="439" customWidth="1"/>
    <col min="3848" max="3848" width="23.88671875" style="439" customWidth="1"/>
    <col min="3849" max="4096" width="8.88671875" style="439"/>
    <col min="4097" max="4097" width="4" style="439" customWidth="1"/>
    <col min="4098" max="4098" width="8.33203125" style="439" customWidth="1"/>
    <col min="4099" max="4099" width="12.44140625" style="439" customWidth="1"/>
    <col min="4100" max="4100" width="9.6640625" style="439" customWidth="1"/>
    <col min="4101" max="4101" width="10.33203125" style="439" customWidth="1"/>
    <col min="4102" max="4102" width="8.21875" style="439" customWidth="1"/>
    <col min="4103" max="4103" width="7.6640625" style="439" customWidth="1"/>
    <col min="4104" max="4104" width="23.88671875" style="439" customWidth="1"/>
    <col min="4105" max="4352" width="8.88671875" style="439"/>
    <col min="4353" max="4353" width="4" style="439" customWidth="1"/>
    <col min="4354" max="4354" width="8.33203125" style="439" customWidth="1"/>
    <col min="4355" max="4355" width="12.44140625" style="439" customWidth="1"/>
    <col min="4356" max="4356" width="9.6640625" style="439" customWidth="1"/>
    <col min="4357" max="4357" width="10.33203125" style="439" customWidth="1"/>
    <col min="4358" max="4358" width="8.21875" style="439" customWidth="1"/>
    <col min="4359" max="4359" width="7.6640625" style="439" customWidth="1"/>
    <col min="4360" max="4360" width="23.88671875" style="439" customWidth="1"/>
    <col min="4361" max="4608" width="8.88671875" style="439"/>
    <col min="4609" max="4609" width="4" style="439" customWidth="1"/>
    <col min="4610" max="4610" width="8.33203125" style="439" customWidth="1"/>
    <col min="4611" max="4611" width="12.44140625" style="439" customWidth="1"/>
    <col min="4612" max="4612" width="9.6640625" style="439" customWidth="1"/>
    <col min="4613" max="4613" width="10.33203125" style="439" customWidth="1"/>
    <col min="4614" max="4614" width="8.21875" style="439" customWidth="1"/>
    <col min="4615" max="4615" width="7.6640625" style="439" customWidth="1"/>
    <col min="4616" max="4616" width="23.88671875" style="439" customWidth="1"/>
    <col min="4617" max="4864" width="8.88671875" style="439"/>
    <col min="4865" max="4865" width="4" style="439" customWidth="1"/>
    <col min="4866" max="4866" width="8.33203125" style="439" customWidth="1"/>
    <col min="4867" max="4867" width="12.44140625" style="439" customWidth="1"/>
    <col min="4868" max="4868" width="9.6640625" style="439" customWidth="1"/>
    <col min="4869" max="4869" width="10.33203125" style="439" customWidth="1"/>
    <col min="4870" max="4870" width="8.21875" style="439" customWidth="1"/>
    <col min="4871" max="4871" width="7.6640625" style="439" customWidth="1"/>
    <col min="4872" max="4872" width="23.88671875" style="439" customWidth="1"/>
    <col min="4873" max="5120" width="8.88671875" style="439"/>
    <col min="5121" max="5121" width="4" style="439" customWidth="1"/>
    <col min="5122" max="5122" width="8.33203125" style="439" customWidth="1"/>
    <col min="5123" max="5123" width="12.44140625" style="439" customWidth="1"/>
    <col min="5124" max="5124" width="9.6640625" style="439" customWidth="1"/>
    <col min="5125" max="5125" width="10.33203125" style="439" customWidth="1"/>
    <col min="5126" max="5126" width="8.21875" style="439" customWidth="1"/>
    <col min="5127" max="5127" width="7.6640625" style="439" customWidth="1"/>
    <col min="5128" max="5128" width="23.88671875" style="439" customWidth="1"/>
    <col min="5129" max="5376" width="8.88671875" style="439"/>
    <col min="5377" max="5377" width="4" style="439" customWidth="1"/>
    <col min="5378" max="5378" width="8.33203125" style="439" customWidth="1"/>
    <col min="5379" max="5379" width="12.44140625" style="439" customWidth="1"/>
    <col min="5380" max="5380" width="9.6640625" style="439" customWidth="1"/>
    <col min="5381" max="5381" width="10.33203125" style="439" customWidth="1"/>
    <col min="5382" max="5382" width="8.21875" style="439" customWidth="1"/>
    <col min="5383" max="5383" width="7.6640625" style="439" customWidth="1"/>
    <col min="5384" max="5384" width="23.88671875" style="439" customWidth="1"/>
    <col min="5385" max="5632" width="8.88671875" style="439"/>
    <col min="5633" max="5633" width="4" style="439" customWidth="1"/>
    <col min="5634" max="5634" width="8.33203125" style="439" customWidth="1"/>
    <col min="5635" max="5635" width="12.44140625" style="439" customWidth="1"/>
    <col min="5636" max="5636" width="9.6640625" style="439" customWidth="1"/>
    <col min="5637" max="5637" width="10.33203125" style="439" customWidth="1"/>
    <col min="5638" max="5638" width="8.21875" style="439" customWidth="1"/>
    <col min="5639" max="5639" width="7.6640625" style="439" customWidth="1"/>
    <col min="5640" max="5640" width="23.88671875" style="439" customWidth="1"/>
    <col min="5641" max="5888" width="8.88671875" style="439"/>
    <col min="5889" max="5889" width="4" style="439" customWidth="1"/>
    <col min="5890" max="5890" width="8.33203125" style="439" customWidth="1"/>
    <col min="5891" max="5891" width="12.44140625" style="439" customWidth="1"/>
    <col min="5892" max="5892" width="9.6640625" style="439" customWidth="1"/>
    <col min="5893" max="5893" width="10.33203125" style="439" customWidth="1"/>
    <col min="5894" max="5894" width="8.21875" style="439" customWidth="1"/>
    <col min="5895" max="5895" width="7.6640625" style="439" customWidth="1"/>
    <col min="5896" max="5896" width="23.88671875" style="439" customWidth="1"/>
    <col min="5897" max="6144" width="8.88671875" style="439"/>
    <col min="6145" max="6145" width="4" style="439" customWidth="1"/>
    <col min="6146" max="6146" width="8.33203125" style="439" customWidth="1"/>
    <col min="6147" max="6147" width="12.44140625" style="439" customWidth="1"/>
    <col min="6148" max="6148" width="9.6640625" style="439" customWidth="1"/>
    <col min="6149" max="6149" width="10.33203125" style="439" customWidth="1"/>
    <col min="6150" max="6150" width="8.21875" style="439" customWidth="1"/>
    <col min="6151" max="6151" width="7.6640625" style="439" customWidth="1"/>
    <col min="6152" max="6152" width="23.88671875" style="439" customWidth="1"/>
    <col min="6153" max="6400" width="8.88671875" style="439"/>
    <col min="6401" max="6401" width="4" style="439" customWidth="1"/>
    <col min="6402" max="6402" width="8.33203125" style="439" customWidth="1"/>
    <col min="6403" max="6403" width="12.44140625" style="439" customWidth="1"/>
    <col min="6404" max="6404" width="9.6640625" style="439" customWidth="1"/>
    <col min="6405" max="6405" width="10.33203125" style="439" customWidth="1"/>
    <col min="6406" max="6406" width="8.21875" style="439" customWidth="1"/>
    <col min="6407" max="6407" width="7.6640625" style="439" customWidth="1"/>
    <col min="6408" max="6408" width="23.88671875" style="439" customWidth="1"/>
    <col min="6409" max="6656" width="8.88671875" style="439"/>
    <col min="6657" max="6657" width="4" style="439" customWidth="1"/>
    <col min="6658" max="6658" width="8.33203125" style="439" customWidth="1"/>
    <col min="6659" max="6659" width="12.44140625" style="439" customWidth="1"/>
    <col min="6660" max="6660" width="9.6640625" style="439" customWidth="1"/>
    <col min="6661" max="6661" width="10.33203125" style="439" customWidth="1"/>
    <col min="6662" max="6662" width="8.21875" style="439" customWidth="1"/>
    <col min="6663" max="6663" width="7.6640625" style="439" customWidth="1"/>
    <col min="6664" max="6664" width="23.88671875" style="439" customWidth="1"/>
    <col min="6665" max="6912" width="8.88671875" style="439"/>
    <col min="6913" max="6913" width="4" style="439" customWidth="1"/>
    <col min="6914" max="6914" width="8.33203125" style="439" customWidth="1"/>
    <col min="6915" max="6915" width="12.44140625" style="439" customWidth="1"/>
    <col min="6916" max="6916" width="9.6640625" style="439" customWidth="1"/>
    <col min="6917" max="6917" width="10.33203125" style="439" customWidth="1"/>
    <col min="6918" max="6918" width="8.21875" style="439" customWidth="1"/>
    <col min="6919" max="6919" width="7.6640625" style="439" customWidth="1"/>
    <col min="6920" max="6920" width="23.88671875" style="439" customWidth="1"/>
    <col min="6921" max="7168" width="8.88671875" style="439"/>
    <col min="7169" max="7169" width="4" style="439" customWidth="1"/>
    <col min="7170" max="7170" width="8.33203125" style="439" customWidth="1"/>
    <col min="7171" max="7171" width="12.44140625" style="439" customWidth="1"/>
    <col min="7172" max="7172" width="9.6640625" style="439" customWidth="1"/>
    <col min="7173" max="7173" width="10.33203125" style="439" customWidth="1"/>
    <col min="7174" max="7174" width="8.21875" style="439" customWidth="1"/>
    <col min="7175" max="7175" width="7.6640625" style="439" customWidth="1"/>
    <col min="7176" max="7176" width="23.88671875" style="439" customWidth="1"/>
    <col min="7177" max="7424" width="8.88671875" style="439"/>
    <col min="7425" max="7425" width="4" style="439" customWidth="1"/>
    <col min="7426" max="7426" width="8.33203125" style="439" customWidth="1"/>
    <col min="7427" max="7427" width="12.44140625" style="439" customWidth="1"/>
    <col min="7428" max="7428" width="9.6640625" style="439" customWidth="1"/>
    <col min="7429" max="7429" width="10.33203125" style="439" customWidth="1"/>
    <col min="7430" max="7430" width="8.21875" style="439" customWidth="1"/>
    <col min="7431" max="7431" width="7.6640625" style="439" customWidth="1"/>
    <col min="7432" max="7432" width="23.88671875" style="439" customWidth="1"/>
    <col min="7433" max="7680" width="8.88671875" style="439"/>
    <col min="7681" max="7681" width="4" style="439" customWidth="1"/>
    <col min="7682" max="7682" width="8.33203125" style="439" customWidth="1"/>
    <col min="7683" max="7683" width="12.44140625" style="439" customWidth="1"/>
    <col min="7684" max="7684" width="9.6640625" style="439" customWidth="1"/>
    <col min="7685" max="7685" width="10.33203125" style="439" customWidth="1"/>
    <col min="7686" max="7686" width="8.21875" style="439" customWidth="1"/>
    <col min="7687" max="7687" width="7.6640625" style="439" customWidth="1"/>
    <col min="7688" max="7688" width="23.88671875" style="439" customWidth="1"/>
    <col min="7689" max="7936" width="8.88671875" style="439"/>
    <col min="7937" max="7937" width="4" style="439" customWidth="1"/>
    <col min="7938" max="7938" width="8.33203125" style="439" customWidth="1"/>
    <col min="7939" max="7939" width="12.44140625" style="439" customWidth="1"/>
    <col min="7940" max="7940" width="9.6640625" style="439" customWidth="1"/>
    <col min="7941" max="7941" width="10.33203125" style="439" customWidth="1"/>
    <col min="7942" max="7942" width="8.21875" style="439" customWidth="1"/>
    <col min="7943" max="7943" width="7.6640625" style="439" customWidth="1"/>
    <col min="7944" max="7944" width="23.88671875" style="439" customWidth="1"/>
    <col min="7945" max="8192" width="8.88671875" style="439"/>
    <col min="8193" max="8193" width="4" style="439" customWidth="1"/>
    <col min="8194" max="8194" width="8.33203125" style="439" customWidth="1"/>
    <col min="8195" max="8195" width="12.44140625" style="439" customWidth="1"/>
    <col min="8196" max="8196" width="9.6640625" style="439" customWidth="1"/>
    <col min="8197" max="8197" width="10.33203125" style="439" customWidth="1"/>
    <col min="8198" max="8198" width="8.21875" style="439" customWidth="1"/>
    <col min="8199" max="8199" width="7.6640625" style="439" customWidth="1"/>
    <col min="8200" max="8200" width="23.88671875" style="439" customWidth="1"/>
    <col min="8201" max="8448" width="8.88671875" style="439"/>
    <col min="8449" max="8449" width="4" style="439" customWidth="1"/>
    <col min="8450" max="8450" width="8.33203125" style="439" customWidth="1"/>
    <col min="8451" max="8451" width="12.44140625" style="439" customWidth="1"/>
    <col min="8452" max="8452" width="9.6640625" style="439" customWidth="1"/>
    <col min="8453" max="8453" width="10.33203125" style="439" customWidth="1"/>
    <col min="8454" max="8454" width="8.21875" style="439" customWidth="1"/>
    <col min="8455" max="8455" width="7.6640625" style="439" customWidth="1"/>
    <col min="8456" max="8456" width="23.88671875" style="439" customWidth="1"/>
    <col min="8457" max="8704" width="8.88671875" style="439"/>
    <col min="8705" max="8705" width="4" style="439" customWidth="1"/>
    <col min="8706" max="8706" width="8.33203125" style="439" customWidth="1"/>
    <col min="8707" max="8707" width="12.44140625" style="439" customWidth="1"/>
    <col min="8708" max="8708" width="9.6640625" style="439" customWidth="1"/>
    <col min="8709" max="8709" width="10.33203125" style="439" customWidth="1"/>
    <col min="8710" max="8710" width="8.21875" style="439" customWidth="1"/>
    <col min="8711" max="8711" width="7.6640625" style="439" customWidth="1"/>
    <col min="8712" max="8712" width="23.88671875" style="439" customWidth="1"/>
    <col min="8713" max="8960" width="8.88671875" style="439"/>
    <col min="8961" max="8961" width="4" style="439" customWidth="1"/>
    <col min="8962" max="8962" width="8.33203125" style="439" customWidth="1"/>
    <col min="8963" max="8963" width="12.44140625" style="439" customWidth="1"/>
    <col min="8964" max="8964" width="9.6640625" style="439" customWidth="1"/>
    <col min="8965" max="8965" width="10.33203125" style="439" customWidth="1"/>
    <col min="8966" max="8966" width="8.21875" style="439" customWidth="1"/>
    <col min="8967" max="8967" width="7.6640625" style="439" customWidth="1"/>
    <col min="8968" max="8968" width="23.88671875" style="439" customWidth="1"/>
    <col min="8969" max="9216" width="8.88671875" style="439"/>
    <col min="9217" max="9217" width="4" style="439" customWidth="1"/>
    <col min="9218" max="9218" width="8.33203125" style="439" customWidth="1"/>
    <col min="9219" max="9219" width="12.44140625" style="439" customWidth="1"/>
    <col min="9220" max="9220" width="9.6640625" style="439" customWidth="1"/>
    <col min="9221" max="9221" width="10.33203125" style="439" customWidth="1"/>
    <col min="9222" max="9222" width="8.21875" style="439" customWidth="1"/>
    <col min="9223" max="9223" width="7.6640625" style="439" customWidth="1"/>
    <col min="9224" max="9224" width="23.88671875" style="439" customWidth="1"/>
    <col min="9225" max="9472" width="8.88671875" style="439"/>
    <col min="9473" max="9473" width="4" style="439" customWidth="1"/>
    <col min="9474" max="9474" width="8.33203125" style="439" customWidth="1"/>
    <col min="9475" max="9475" width="12.44140625" style="439" customWidth="1"/>
    <col min="9476" max="9476" width="9.6640625" style="439" customWidth="1"/>
    <col min="9477" max="9477" width="10.33203125" style="439" customWidth="1"/>
    <col min="9478" max="9478" width="8.21875" style="439" customWidth="1"/>
    <col min="9479" max="9479" width="7.6640625" style="439" customWidth="1"/>
    <col min="9480" max="9480" width="23.88671875" style="439" customWidth="1"/>
    <col min="9481" max="9728" width="8.88671875" style="439"/>
    <col min="9729" max="9729" width="4" style="439" customWidth="1"/>
    <col min="9730" max="9730" width="8.33203125" style="439" customWidth="1"/>
    <col min="9731" max="9731" width="12.44140625" style="439" customWidth="1"/>
    <col min="9732" max="9732" width="9.6640625" style="439" customWidth="1"/>
    <col min="9733" max="9733" width="10.33203125" style="439" customWidth="1"/>
    <col min="9734" max="9734" width="8.21875" style="439" customWidth="1"/>
    <col min="9735" max="9735" width="7.6640625" style="439" customWidth="1"/>
    <col min="9736" max="9736" width="23.88671875" style="439" customWidth="1"/>
    <col min="9737" max="9984" width="8.88671875" style="439"/>
    <col min="9985" max="9985" width="4" style="439" customWidth="1"/>
    <col min="9986" max="9986" width="8.33203125" style="439" customWidth="1"/>
    <col min="9987" max="9987" width="12.44140625" style="439" customWidth="1"/>
    <col min="9988" max="9988" width="9.6640625" style="439" customWidth="1"/>
    <col min="9989" max="9989" width="10.33203125" style="439" customWidth="1"/>
    <col min="9990" max="9990" width="8.21875" style="439" customWidth="1"/>
    <col min="9991" max="9991" width="7.6640625" style="439" customWidth="1"/>
    <col min="9992" max="9992" width="23.88671875" style="439" customWidth="1"/>
    <col min="9993" max="10240" width="8.88671875" style="439"/>
    <col min="10241" max="10241" width="4" style="439" customWidth="1"/>
    <col min="10242" max="10242" width="8.33203125" style="439" customWidth="1"/>
    <col min="10243" max="10243" width="12.44140625" style="439" customWidth="1"/>
    <col min="10244" max="10244" width="9.6640625" style="439" customWidth="1"/>
    <col min="10245" max="10245" width="10.33203125" style="439" customWidth="1"/>
    <col min="10246" max="10246" width="8.21875" style="439" customWidth="1"/>
    <col min="10247" max="10247" width="7.6640625" style="439" customWidth="1"/>
    <col min="10248" max="10248" width="23.88671875" style="439" customWidth="1"/>
    <col min="10249" max="10496" width="8.88671875" style="439"/>
    <col min="10497" max="10497" width="4" style="439" customWidth="1"/>
    <col min="10498" max="10498" width="8.33203125" style="439" customWidth="1"/>
    <col min="10499" max="10499" width="12.44140625" style="439" customWidth="1"/>
    <col min="10500" max="10500" width="9.6640625" style="439" customWidth="1"/>
    <col min="10501" max="10501" width="10.33203125" style="439" customWidth="1"/>
    <col min="10502" max="10502" width="8.21875" style="439" customWidth="1"/>
    <col min="10503" max="10503" width="7.6640625" style="439" customWidth="1"/>
    <col min="10504" max="10504" width="23.88671875" style="439" customWidth="1"/>
    <col min="10505" max="10752" width="8.88671875" style="439"/>
    <col min="10753" max="10753" width="4" style="439" customWidth="1"/>
    <col min="10754" max="10754" width="8.33203125" style="439" customWidth="1"/>
    <col min="10755" max="10755" width="12.44140625" style="439" customWidth="1"/>
    <col min="10756" max="10756" width="9.6640625" style="439" customWidth="1"/>
    <col min="10757" max="10757" width="10.33203125" style="439" customWidth="1"/>
    <col min="10758" max="10758" width="8.21875" style="439" customWidth="1"/>
    <col min="10759" max="10759" width="7.6640625" style="439" customWidth="1"/>
    <col min="10760" max="10760" width="23.88671875" style="439" customWidth="1"/>
    <col min="10761" max="11008" width="8.88671875" style="439"/>
    <col min="11009" max="11009" width="4" style="439" customWidth="1"/>
    <col min="11010" max="11010" width="8.33203125" style="439" customWidth="1"/>
    <col min="11011" max="11011" width="12.44140625" style="439" customWidth="1"/>
    <col min="11012" max="11012" width="9.6640625" style="439" customWidth="1"/>
    <col min="11013" max="11013" width="10.33203125" style="439" customWidth="1"/>
    <col min="11014" max="11014" width="8.21875" style="439" customWidth="1"/>
    <col min="11015" max="11015" width="7.6640625" style="439" customWidth="1"/>
    <col min="11016" max="11016" width="23.88671875" style="439" customWidth="1"/>
    <col min="11017" max="11264" width="8.88671875" style="439"/>
    <col min="11265" max="11265" width="4" style="439" customWidth="1"/>
    <col min="11266" max="11266" width="8.33203125" style="439" customWidth="1"/>
    <col min="11267" max="11267" width="12.44140625" style="439" customWidth="1"/>
    <col min="11268" max="11268" width="9.6640625" style="439" customWidth="1"/>
    <col min="11269" max="11269" width="10.33203125" style="439" customWidth="1"/>
    <col min="11270" max="11270" width="8.21875" style="439" customWidth="1"/>
    <col min="11271" max="11271" width="7.6640625" style="439" customWidth="1"/>
    <col min="11272" max="11272" width="23.88671875" style="439" customWidth="1"/>
    <col min="11273" max="11520" width="8.88671875" style="439"/>
    <col min="11521" max="11521" width="4" style="439" customWidth="1"/>
    <col min="11522" max="11522" width="8.33203125" style="439" customWidth="1"/>
    <col min="11523" max="11523" width="12.44140625" style="439" customWidth="1"/>
    <col min="11524" max="11524" width="9.6640625" style="439" customWidth="1"/>
    <col min="11525" max="11525" width="10.33203125" style="439" customWidth="1"/>
    <col min="11526" max="11526" width="8.21875" style="439" customWidth="1"/>
    <col min="11527" max="11527" width="7.6640625" style="439" customWidth="1"/>
    <col min="11528" max="11528" width="23.88671875" style="439" customWidth="1"/>
    <col min="11529" max="11776" width="8.88671875" style="439"/>
    <col min="11777" max="11777" width="4" style="439" customWidth="1"/>
    <col min="11778" max="11778" width="8.33203125" style="439" customWidth="1"/>
    <col min="11779" max="11779" width="12.44140625" style="439" customWidth="1"/>
    <col min="11780" max="11780" width="9.6640625" style="439" customWidth="1"/>
    <col min="11781" max="11781" width="10.33203125" style="439" customWidth="1"/>
    <col min="11782" max="11782" width="8.21875" style="439" customWidth="1"/>
    <col min="11783" max="11783" width="7.6640625" style="439" customWidth="1"/>
    <col min="11784" max="11784" width="23.88671875" style="439" customWidth="1"/>
    <col min="11785" max="12032" width="8.88671875" style="439"/>
    <col min="12033" max="12033" width="4" style="439" customWidth="1"/>
    <col min="12034" max="12034" width="8.33203125" style="439" customWidth="1"/>
    <col min="12035" max="12035" width="12.44140625" style="439" customWidth="1"/>
    <col min="12036" max="12036" width="9.6640625" style="439" customWidth="1"/>
    <col min="12037" max="12037" width="10.33203125" style="439" customWidth="1"/>
    <col min="12038" max="12038" width="8.21875" style="439" customWidth="1"/>
    <col min="12039" max="12039" width="7.6640625" style="439" customWidth="1"/>
    <col min="12040" max="12040" width="23.88671875" style="439" customWidth="1"/>
    <col min="12041" max="12288" width="8.88671875" style="439"/>
    <col min="12289" max="12289" width="4" style="439" customWidth="1"/>
    <col min="12290" max="12290" width="8.33203125" style="439" customWidth="1"/>
    <col min="12291" max="12291" width="12.44140625" style="439" customWidth="1"/>
    <col min="12292" max="12292" width="9.6640625" style="439" customWidth="1"/>
    <col min="12293" max="12293" width="10.33203125" style="439" customWidth="1"/>
    <col min="12294" max="12294" width="8.21875" style="439" customWidth="1"/>
    <col min="12295" max="12295" width="7.6640625" style="439" customWidth="1"/>
    <col min="12296" max="12296" width="23.88671875" style="439" customWidth="1"/>
    <col min="12297" max="12544" width="8.88671875" style="439"/>
    <col min="12545" max="12545" width="4" style="439" customWidth="1"/>
    <col min="12546" max="12546" width="8.33203125" style="439" customWidth="1"/>
    <col min="12547" max="12547" width="12.44140625" style="439" customWidth="1"/>
    <col min="12548" max="12548" width="9.6640625" style="439" customWidth="1"/>
    <col min="12549" max="12549" width="10.33203125" style="439" customWidth="1"/>
    <col min="12550" max="12550" width="8.21875" style="439" customWidth="1"/>
    <col min="12551" max="12551" width="7.6640625" style="439" customWidth="1"/>
    <col min="12552" max="12552" width="23.88671875" style="439" customWidth="1"/>
    <col min="12553" max="12800" width="8.88671875" style="439"/>
    <col min="12801" max="12801" width="4" style="439" customWidth="1"/>
    <col min="12802" max="12802" width="8.33203125" style="439" customWidth="1"/>
    <col min="12803" max="12803" width="12.44140625" style="439" customWidth="1"/>
    <col min="12804" max="12804" width="9.6640625" style="439" customWidth="1"/>
    <col min="12805" max="12805" width="10.33203125" style="439" customWidth="1"/>
    <col min="12806" max="12806" width="8.21875" style="439" customWidth="1"/>
    <col min="12807" max="12807" width="7.6640625" style="439" customWidth="1"/>
    <col min="12808" max="12808" width="23.88671875" style="439" customWidth="1"/>
    <col min="12809" max="13056" width="8.88671875" style="439"/>
    <col min="13057" max="13057" width="4" style="439" customWidth="1"/>
    <col min="13058" max="13058" width="8.33203125" style="439" customWidth="1"/>
    <col min="13059" max="13059" width="12.44140625" style="439" customWidth="1"/>
    <col min="13060" max="13060" width="9.6640625" style="439" customWidth="1"/>
    <col min="13061" max="13061" width="10.33203125" style="439" customWidth="1"/>
    <col min="13062" max="13062" width="8.21875" style="439" customWidth="1"/>
    <col min="13063" max="13063" width="7.6640625" style="439" customWidth="1"/>
    <col min="13064" max="13064" width="23.88671875" style="439" customWidth="1"/>
    <col min="13065" max="13312" width="8.88671875" style="439"/>
    <col min="13313" max="13313" width="4" style="439" customWidth="1"/>
    <col min="13314" max="13314" width="8.33203125" style="439" customWidth="1"/>
    <col min="13315" max="13315" width="12.44140625" style="439" customWidth="1"/>
    <col min="13316" max="13316" width="9.6640625" style="439" customWidth="1"/>
    <col min="13317" max="13317" width="10.33203125" style="439" customWidth="1"/>
    <col min="13318" max="13318" width="8.21875" style="439" customWidth="1"/>
    <col min="13319" max="13319" width="7.6640625" style="439" customWidth="1"/>
    <col min="13320" max="13320" width="23.88671875" style="439" customWidth="1"/>
    <col min="13321" max="13568" width="8.88671875" style="439"/>
    <col min="13569" max="13569" width="4" style="439" customWidth="1"/>
    <col min="13570" max="13570" width="8.33203125" style="439" customWidth="1"/>
    <col min="13571" max="13571" width="12.44140625" style="439" customWidth="1"/>
    <col min="13572" max="13572" width="9.6640625" style="439" customWidth="1"/>
    <col min="13573" max="13573" width="10.33203125" style="439" customWidth="1"/>
    <col min="13574" max="13574" width="8.21875" style="439" customWidth="1"/>
    <col min="13575" max="13575" width="7.6640625" style="439" customWidth="1"/>
    <col min="13576" max="13576" width="23.88671875" style="439" customWidth="1"/>
    <col min="13577" max="13824" width="8.88671875" style="439"/>
    <col min="13825" max="13825" width="4" style="439" customWidth="1"/>
    <col min="13826" max="13826" width="8.33203125" style="439" customWidth="1"/>
    <col min="13827" max="13827" width="12.44140625" style="439" customWidth="1"/>
    <col min="13828" max="13828" width="9.6640625" style="439" customWidth="1"/>
    <col min="13829" max="13829" width="10.33203125" style="439" customWidth="1"/>
    <col min="13830" max="13830" width="8.21875" style="439" customWidth="1"/>
    <col min="13831" max="13831" width="7.6640625" style="439" customWidth="1"/>
    <col min="13832" max="13832" width="23.88671875" style="439" customWidth="1"/>
    <col min="13833" max="14080" width="8.88671875" style="439"/>
    <col min="14081" max="14081" width="4" style="439" customWidth="1"/>
    <col min="14082" max="14082" width="8.33203125" style="439" customWidth="1"/>
    <col min="14083" max="14083" width="12.44140625" style="439" customWidth="1"/>
    <col min="14084" max="14084" width="9.6640625" style="439" customWidth="1"/>
    <col min="14085" max="14085" width="10.33203125" style="439" customWidth="1"/>
    <col min="14086" max="14086" width="8.21875" style="439" customWidth="1"/>
    <col min="14087" max="14087" width="7.6640625" style="439" customWidth="1"/>
    <col min="14088" max="14088" width="23.88671875" style="439" customWidth="1"/>
    <col min="14089" max="14336" width="8.88671875" style="439"/>
    <col min="14337" max="14337" width="4" style="439" customWidth="1"/>
    <col min="14338" max="14338" width="8.33203125" style="439" customWidth="1"/>
    <col min="14339" max="14339" width="12.44140625" style="439" customWidth="1"/>
    <col min="14340" max="14340" width="9.6640625" style="439" customWidth="1"/>
    <col min="14341" max="14341" width="10.33203125" style="439" customWidth="1"/>
    <col min="14342" max="14342" width="8.21875" style="439" customWidth="1"/>
    <col min="14343" max="14343" width="7.6640625" style="439" customWidth="1"/>
    <col min="14344" max="14344" width="23.88671875" style="439" customWidth="1"/>
    <col min="14345" max="14592" width="8.88671875" style="439"/>
    <col min="14593" max="14593" width="4" style="439" customWidth="1"/>
    <col min="14594" max="14594" width="8.33203125" style="439" customWidth="1"/>
    <col min="14595" max="14595" width="12.44140625" style="439" customWidth="1"/>
    <col min="14596" max="14596" width="9.6640625" style="439" customWidth="1"/>
    <col min="14597" max="14597" width="10.33203125" style="439" customWidth="1"/>
    <col min="14598" max="14598" width="8.21875" style="439" customWidth="1"/>
    <col min="14599" max="14599" width="7.6640625" style="439" customWidth="1"/>
    <col min="14600" max="14600" width="23.88671875" style="439" customWidth="1"/>
    <col min="14601" max="14848" width="8.88671875" style="439"/>
    <col min="14849" max="14849" width="4" style="439" customWidth="1"/>
    <col min="14850" max="14850" width="8.33203125" style="439" customWidth="1"/>
    <col min="14851" max="14851" width="12.44140625" style="439" customWidth="1"/>
    <col min="14852" max="14852" width="9.6640625" style="439" customWidth="1"/>
    <col min="14853" max="14853" width="10.33203125" style="439" customWidth="1"/>
    <col min="14854" max="14854" width="8.21875" style="439" customWidth="1"/>
    <col min="14855" max="14855" width="7.6640625" style="439" customWidth="1"/>
    <col min="14856" max="14856" width="23.88671875" style="439" customWidth="1"/>
    <col min="14857" max="15104" width="8.88671875" style="439"/>
    <col min="15105" max="15105" width="4" style="439" customWidth="1"/>
    <col min="15106" max="15106" width="8.33203125" style="439" customWidth="1"/>
    <col min="15107" max="15107" width="12.44140625" style="439" customWidth="1"/>
    <col min="15108" max="15108" width="9.6640625" style="439" customWidth="1"/>
    <col min="15109" max="15109" width="10.33203125" style="439" customWidth="1"/>
    <col min="15110" max="15110" width="8.21875" style="439" customWidth="1"/>
    <col min="15111" max="15111" width="7.6640625" style="439" customWidth="1"/>
    <col min="15112" max="15112" width="23.88671875" style="439" customWidth="1"/>
    <col min="15113" max="15360" width="8.88671875" style="439"/>
    <col min="15361" max="15361" width="4" style="439" customWidth="1"/>
    <col min="15362" max="15362" width="8.33203125" style="439" customWidth="1"/>
    <col min="15363" max="15363" width="12.44140625" style="439" customWidth="1"/>
    <col min="15364" max="15364" width="9.6640625" style="439" customWidth="1"/>
    <col min="15365" max="15365" width="10.33203125" style="439" customWidth="1"/>
    <col min="15366" max="15366" width="8.21875" style="439" customWidth="1"/>
    <col min="15367" max="15367" width="7.6640625" style="439" customWidth="1"/>
    <col min="15368" max="15368" width="23.88671875" style="439" customWidth="1"/>
    <col min="15369" max="15616" width="8.88671875" style="439"/>
    <col min="15617" max="15617" width="4" style="439" customWidth="1"/>
    <col min="15618" max="15618" width="8.33203125" style="439" customWidth="1"/>
    <col min="15619" max="15619" width="12.44140625" style="439" customWidth="1"/>
    <col min="15620" max="15620" width="9.6640625" style="439" customWidth="1"/>
    <col min="15621" max="15621" width="10.33203125" style="439" customWidth="1"/>
    <col min="15622" max="15622" width="8.21875" style="439" customWidth="1"/>
    <col min="15623" max="15623" width="7.6640625" style="439" customWidth="1"/>
    <col min="15624" max="15624" width="23.88671875" style="439" customWidth="1"/>
    <col min="15625" max="15872" width="8.88671875" style="439"/>
    <col min="15873" max="15873" width="4" style="439" customWidth="1"/>
    <col min="15874" max="15874" width="8.33203125" style="439" customWidth="1"/>
    <col min="15875" max="15875" width="12.44140625" style="439" customWidth="1"/>
    <col min="15876" max="15876" width="9.6640625" style="439" customWidth="1"/>
    <col min="15877" max="15877" width="10.33203125" style="439" customWidth="1"/>
    <col min="15878" max="15878" width="8.21875" style="439" customWidth="1"/>
    <col min="15879" max="15879" width="7.6640625" style="439" customWidth="1"/>
    <col min="15880" max="15880" width="23.88671875" style="439" customWidth="1"/>
    <col min="15881" max="16128" width="8.88671875" style="439"/>
    <col min="16129" max="16129" width="4" style="439" customWidth="1"/>
    <col min="16130" max="16130" width="8.33203125" style="439" customWidth="1"/>
    <col min="16131" max="16131" width="12.44140625" style="439" customWidth="1"/>
    <col min="16132" max="16132" width="9.6640625" style="439" customWidth="1"/>
    <col min="16133" max="16133" width="10.33203125" style="439" customWidth="1"/>
    <col min="16134" max="16134" width="8.21875" style="439" customWidth="1"/>
    <col min="16135" max="16135" width="7.6640625" style="439" customWidth="1"/>
    <col min="16136" max="16136" width="23.88671875" style="439" customWidth="1"/>
    <col min="16137" max="16384" width="8.88671875" style="439"/>
  </cols>
  <sheetData>
    <row r="5" spans="1:12" ht="63.75">
      <c r="A5" s="461" t="s">
        <v>259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40"/>
    </row>
    <row r="6" spans="1:12" ht="24.75" customHeight="1">
      <c r="A6" s="461"/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40"/>
    </row>
    <row r="7" spans="1:12" ht="63.75" hidden="1">
      <c r="A7" s="461"/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40"/>
    </row>
    <row r="8" spans="1:12" ht="63.75" hidden="1">
      <c r="A8" s="461"/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40"/>
    </row>
    <row r="15" spans="1:12" ht="44.25">
      <c r="A15" s="462" t="s">
        <v>242</v>
      </c>
      <c r="B15" s="462"/>
      <c r="C15" s="462"/>
      <c r="D15" s="462"/>
      <c r="E15" s="462"/>
      <c r="F15" s="462"/>
      <c r="G15" s="462"/>
      <c r="H15" s="462"/>
      <c r="I15" s="462"/>
      <c r="J15" s="462"/>
      <c r="K15" s="462"/>
      <c r="L15" s="441"/>
    </row>
    <row r="16" spans="1:12" ht="12" customHeight="1">
      <c r="A16" s="462"/>
      <c r="B16" s="462"/>
      <c r="C16" s="462"/>
      <c r="D16" s="462"/>
      <c r="E16" s="462"/>
      <c r="F16" s="462"/>
      <c r="G16" s="462"/>
      <c r="H16" s="462"/>
      <c r="I16" s="462"/>
      <c r="J16" s="462"/>
      <c r="K16" s="462"/>
      <c r="L16" s="441"/>
    </row>
    <row r="17" spans="1:12" ht="25.5" hidden="1" customHeight="1">
      <c r="A17" s="462"/>
      <c r="B17" s="462"/>
      <c r="C17" s="462"/>
      <c r="D17" s="462"/>
      <c r="E17" s="462"/>
      <c r="F17" s="462"/>
      <c r="G17" s="462"/>
      <c r="H17" s="462"/>
      <c r="I17" s="462"/>
      <c r="J17" s="462"/>
      <c r="K17" s="462"/>
      <c r="L17" s="441"/>
    </row>
    <row r="18" spans="1:12" ht="44.25" hidden="1">
      <c r="A18" s="462"/>
      <c r="B18" s="462"/>
      <c r="C18" s="462"/>
      <c r="D18" s="462"/>
      <c r="E18" s="462"/>
      <c r="F18" s="462"/>
      <c r="G18" s="462"/>
      <c r="H18" s="462"/>
      <c r="I18" s="462"/>
      <c r="J18" s="462"/>
      <c r="K18" s="462"/>
      <c r="L18" s="441"/>
    </row>
    <row r="25" spans="1:12" ht="45.75">
      <c r="A25" s="463" t="s">
        <v>260</v>
      </c>
      <c r="B25" s="463"/>
      <c r="C25" s="463"/>
      <c r="D25" s="463"/>
      <c r="E25" s="463"/>
      <c r="F25" s="463"/>
      <c r="G25" s="463"/>
      <c r="H25" s="463"/>
      <c r="I25" s="463"/>
      <c r="J25" s="463"/>
      <c r="K25" s="463"/>
      <c r="L25" s="442"/>
    </row>
    <row r="26" spans="1:12" ht="45.75">
      <c r="A26" s="463"/>
      <c r="B26" s="463"/>
      <c r="C26" s="463"/>
      <c r="D26" s="463"/>
      <c r="E26" s="463"/>
      <c r="F26" s="463"/>
      <c r="G26" s="463"/>
      <c r="H26" s="463"/>
      <c r="I26" s="463"/>
      <c r="J26" s="463"/>
      <c r="K26" s="463"/>
      <c r="L26" s="442"/>
    </row>
    <row r="27" spans="1:12" ht="45.75" hidden="1">
      <c r="A27" s="463"/>
      <c r="B27" s="463"/>
      <c r="C27" s="463"/>
      <c r="D27" s="463"/>
      <c r="E27" s="463"/>
      <c r="F27" s="463"/>
      <c r="G27" s="463"/>
      <c r="H27" s="463"/>
      <c r="I27" s="463"/>
      <c r="J27" s="463"/>
      <c r="K27" s="463"/>
      <c r="L27" s="442"/>
    </row>
    <row r="36" spans="8:8">
      <c r="H36" s="443"/>
    </row>
  </sheetData>
  <mergeCells count="3">
    <mergeCell ref="A5:K8"/>
    <mergeCell ref="A15:K18"/>
    <mergeCell ref="A25:K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G15" sqref="G15"/>
    </sheetView>
  </sheetViews>
  <sheetFormatPr defaultRowHeight="13.5"/>
  <cols>
    <col min="1" max="1" width="6.33203125" style="299" customWidth="1"/>
    <col min="2" max="16384" width="8.88671875" style="299"/>
  </cols>
  <sheetData>
    <row r="1" spans="1:12" ht="41.25" customHeight="1">
      <c r="A1" s="464" t="s">
        <v>181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</row>
    <row r="2" spans="1:12" ht="33" customHeight="1"/>
    <row r="3" spans="1:12" s="300" customFormat="1" ht="16.5" customHeight="1">
      <c r="A3" s="300" t="s">
        <v>182</v>
      </c>
      <c r="B3" s="300" t="s">
        <v>255</v>
      </c>
    </row>
    <row r="4" spans="1:12" s="300" customFormat="1" ht="16.5" customHeight="1"/>
    <row r="5" spans="1:12" s="300" customFormat="1" ht="16.5" customHeight="1">
      <c r="A5" s="300" t="s">
        <v>183</v>
      </c>
      <c r="B5" s="300" t="s">
        <v>264</v>
      </c>
    </row>
    <row r="6" spans="1:12" s="300" customFormat="1" ht="16.5" customHeight="1"/>
    <row r="7" spans="1:12" s="300" customFormat="1" ht="16.5" customHeight="1">
      <c r="A7" s="300" t="s">
        <v>184</v>
      </c>
      <c r="B7" s="300" t="s">
        <v>185</v>
      </c>
      <c r="F7" s="300" t="s">
        <v>186</v>
      </c>
    </row>
    <row r="8" spans="1:12" s="300" customFormat="1" ht="16.5" customHeight="1">
      <c r="B8" s="300" t="s">
        <v>237</v>
      </c>
      <c r="F8" s="300" t="s">
        <v>257</v>
      </c>
    </row>
    <row r="9" spans="1:12" s="300" customFormat="1" ht="16.5" customHeight="1">
      <c r="B9" s="300" t="s">
        <v>265</v>
      </c>
      <c r="F9" s="300" t="s">
        <v>239</v>
      </c>
    </row>
    <row r="10" spans="1:12" s="300" customFormat="1" ht="16.5" customHeight="1">
      <c r="B10" s="300" t="s">
        <v>238</v>
      </c>
      <c r="F10" s="300" t="s">
        <v>266</v>
      </c>
    </row>
    <row r="11" spans="1:12" s="300" customFormat="1" ht="16.5" customHeight="1">
      <c r="B11" s="300" t="s">
        <v>187</v>
      </c>
      <c r="F11" s="300" t="s">
        <v>261</v>
      </c>
    </row>
    <row r="12" spans="1:12" s="300" customFormat="1" ht="16.5" customHeight="1">
      <c r="B12" s="300" t="s">
        <v>256</v>
      </c>
      <c r="F12" s="300" t="s">
        <v>258</v>
      </c>
    </row>
    <row r="13" spans="1:12" s="300" customFormat="1" ht="16.5" customHeight="1">
      <c r="B13" s="300" t="s">
        <v>188</v>
      </c>
    </row>
    <row r="14" spans="1:12" s="300" customFormat="1" ht="16.5" customHeight="1"/>
    <row r="15" spans="1:12" s="300" customFormat="1" ht="16.5" customHeight="1">
      <c r="A15" s="300" t="s">
        <v>189</v>
      </c>
      <c r="B15" s="300" t="s">
        <v>240</v>
      </c>
    </row>
    <row r="16" spans="1:12" s="300" customFormat="1" ht="16.5" customHeight="1"/>
    <row r="17" spans="1:2" s="300" customFormat="1" ht="16.5" customHeight="1">
      <c r="A17" s="300" t="s">
        <v>190</v>
      </c>
      <c r="B17" s="300" t="s">
        <v>241</v>
      </c>
    </row>
    <row r="18" spans="1:2" s="300" customFormat="1" ht="16.5" customHeight="1"/>
    <row r="19" spans="1:2" s="300" customFormat="1" ht="16.5" customHeight="1">
      <c r="A19" s="300" t="s">
        <v>191</v>
      </c>
      <c r="B19" s="300" t="s">
        <v>192</v>
      </c>
    </row>
    <row r="20" spans="1:2" s="300" customFormat="1" ht="16.5" customHeight="1">
      <c r="B20" s="300" t="s">
        <v>193</v>
      </c>
    </row>
    <row r="21" spans="1:2" s="300" customFormat="1" ht="16.5" customHeight="1"/>
    <row r="22" spans="1:2" s="300" customFormat="1" ht="16.5" customHeight="1"/>
    <row r="23" spans="1:2" s="300" customFormat="1" ht="16.5" customHeight="1">
      <c r="A23" s="300" t="s">
        <v>194</v>
      </c>
      <c r="B23" s="300" t="s">
        <v>195</v>
      </c>
    </row>
    <row r="24" spans="1:2" s="300" customFormat="1" ht="16.5" customHeight="1">
      <c r="B24" s="300" t="s">
        <v>196</v>
      </c>
    </row>
    <row r="25" spans="1:2" s="300" customFormat="1" ht="16.5" customHeight="1"/>
  </sheetData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N46"/>
  <sheetViews>
    <sheetView workbookViewId="0">
      <selection activeCell="L21" sqref="L21"/>
    </sheetView>
  </sheetViews>
  <sheetFormatPr defaultRowHeight="11.25"/>
  <cols>
    <col min="1" max="2" width="10" style="52" customWidth="1"/>
    <col min="3" max="4" width="10.5546875" style="53" customWidth="1"/>
    <col min="5" max="5" width="8.88671875" style="52" customWidth="1"/>
    <col min="6" max="6" width="7.77734375" style="163" customWidth="1"/>
    <col min="7" max="8" width="10" style="52" customWidth="1"/>
    <col min="9" max="10" width="10.5546875" style="53" customWidth="1"/>
    <col min="11" max="11" width="8.88671875" style="52" customWidth="1"/>
    <col min="12" max="12" width="7.77734375" style="52" customWidth="1"/>
    <col min="13" max="16384" width="8.88671875" style="52"/>
  </cols>
  <sheetData>
    <row r="1" spans="1:14" ht="25.5">
      <c r="A1" s="468" t="s">
        <v>252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</row>
    <row r="4" spans="1:14" ht="22.5" customHeight="1" thickBot="1">
      <c r="K4" s="469" t="s">
        <v>83</v>
      </c>
      <c r="L4" s="469"/>
    </row>
    <row r="5" spans="1:14" s="55" customFormat="1" ht="22.5" customHeight="1">
      <c r="A5" s="470" t="s">
        <v>84</v>
      </c>
      <c r="B5" s="471"/>
      <c r="C5" s="471"/>
      <c r="D5" s="471"/>
      <c r="E5" s="471"/>
      <c r="F5" s="471"/>
      <c r="G5" s="471" t="s">
        <v>85</v>
      </c>
      <c r="H5" s="471"/>
      <c r="I5" s="471"/>
      <c r="J5" s="471"/>
      <c r="K5" s="471"/>
      <c r="L5" s="472"/>
    </row>
    <row r="6" spans="1:14" s="55" customFormat="1" ht="22.5" customHeight="1">
      <c r="A6" s="473" t="s">
        <v>16</v>
      </c>
      <c r="B6" s="465" t="s">
        <v>17</v>
      </c>
      <c r="C6" s="474" t="s">
        <v>253</v>
      </c>
      <c r="D6" s="474" t="s">
        <v>254</v>
      </c>
      <c r="E6" s="476" t="s">
        <v>87</v>
      </c>
      <c r="F6" s="478" t="s">
        <v>88</v>
      </c>
      <c r="G6" s="465" t="s">
        <v>16</v>
      </c>
      <c r="H6" s="465" t="s">
        <v>17</v>
      </c>
      <c r="I6" s="474" t="s">
        <v>253</v>
      </c>
      <c r="J6" s="474" t="s">
        <v>254</v>
      </c>
      <c r="K6" s="465" t="s">
        <v>86</v>
      </c>
      <c r="L6" s="466"/>
    </row>
    <row r="7" spans="1:14" s="55" customFormat="1" ht="22.5" customHeight="1">
      <c r="A7" s="473"/>
      <c r="B7" s="465"/>
      <c r="C7" s="475"/>
      <c r="D7" s="475"/>
      <c r="E7" s="477"/>
      <c r="F7" s="479"/>
      <c r="G7" s="465"/>
      <c r="H7" s="465"/>
      <c r="I7" s="475"/>
      <c r="J7" s="475"/>
      <c r="K7" s="426" t="s">
        <v>87</v>
      </c>
      <c r="L7" s="427" t="s">
        <v>88</v>
      </c>
    </row>
    <row r="8" spans="1:14" s="58" customFormat="1" ht="30" customHeight="1">
      <c r="A8" s="164"/>
      <c r="B8" s="165"/>
      <c r="C8" s="166">
        <f>SUM(C9:C18)</f>
        <v>359247</v>
      </c>
      <c r="D8" s="166">
        <f>SUM(D9:D18)</f>
        <v>364351</v>
      </c>
      <c r="E8" s="167">
        <f t="shared" ref="E8:E14" si="0">D8-C8</f>
        <v>5104</v>
      </c>
      <c r="F8" s="188">
        <f>SUM(F9:F14)</f>
        <v>100.00000000000001</v>
      </c>
      <c r="G8" s="165"/>
      <c r="H8" s="165"/>
      <c r="I8" s="166">
        <f>I9+I13+I14+I18+I17</f>
        <v>359247</v>
      </c>
      <c r="J8" s="166">
        <f>J9+J13+J14+J18+J17</f>
        <v>364351</v>
      </c>
      <c r="K8" s="166">
        <f t="shared" ref="K8:K18" si="1">J8-I8</f>
        <v>5104</v>
      </c>
      <c r="L8" s="168">
        <v>100</v>
      </c>
      <c r="M8" s="169"/>
    </row>
    <row r="9" spans="1:14" s="58" customFormat="1" ht="30" customHeight="1">
      <c r="A9" s="170" t="s">
        <v>89</v>
      </c>
      <c r="B9" s="59" t="s">
        <v>90</v>
      </c>
      <c r="C9" s="56">
        <v>36480</v>
      </c>
      <c r="D9" s="56">
        <v>36480</v>
      </c>
      <c r="E9" s="57">
        <f t="shared" si="0"/>
        <v>0</v>
      </c>
      <c r="F9" s="397">
        <f>D9/D8*100</f>
        <v>10.012323281670698</v>
      </c>
      <c r="G9" s="467" t="s">
        <v>68</v>
      </c>
      <c r="H9" s="339"/>
      <c r="I9" s="56">
        <v>292526</v>
      </c>
      <c r="J9" s="56">
        <f>SUM(J10:J12)</f>
        <v>296990</v>
      </c>
      <c r="K9" s="56">
        <f t="shared" si="1"/>
        <v>4464</v>
      </c>
      <c r="L9" s="429">
        <f>J9/J8*100</f>
        <v>81.512058427175987</v>
      </c>
      <c r="N9" s="169"/>
    </row>
    <row r="10" spans="1:14" s="58" customFormat="1" ht="30" customHeight="1">
      <c r="A10" s="170" t="s">
        <v>91</v>
      </c>
      <c r="B10" s="59" t="s">
        <v>91</v>
      </c>
      <c r="C10" s="60">
        <v>291470</v>
      </c>
      <c r="D10" s="60">
        <v>298334</v>
      </c>
      <c r="E10" s="57">
        <f t="shared" si="0"/>
        <v>6864</v>
      </c>
      <c r="F10" s="397">
        <f>D10/D8*100</f>
        <v>81.880933495448076</v>
      </c>
      <c r="G10" s="467"/>
      <c r="H10" s="339" t="s">
        <v>7</v>
      </c>
      <c r="I10" s="56">
        <v>256830</v>
      </c>
      <c r="J10" s="56">
        <v>263074</v>
      </c>
      <c r="K10" s="56">
        <f t="shared" si="1"/>
        <v>6244</v>
      </c>
      <c r="L10" s="429"/>
    </row>
    <row r="11" spans="1:14" s="55" customFormat="1" ht="30" customHeight="1">
      <c r="A11" s="170" t="s">
        <v>92</v>
      </c>
      <c r="B11" s="59" t="s">
        <v>92</v>
      </c>
      <c r="C11" s="60">
        <v>1000</v>
      </c>
      <c r="D11" s="60">
        <v>1000</v>
      </c>
      <c r="E11" s="57">
        <f t="shared" si="0"/>
        <v>0</v>
      </c>
      <c r="F11" s="397">
        <f>D11/D8*100</f>
        <v>0.27446061627386775</v>
      </c>
      <c r="G11" s="467"/>
      <c r="H11" s="59" t="s">
        <v>63</v>
      </c>
      <c r="I11" s="56">
        <v>1800</v>
      </c>
      <c r="J11" s="56">
        <v>1800</v>
      </c>
      <c r="K11" s="56">
        <f t="shared" si="1"/>
        <v>0</v>
      </c>
      <c r="L11" s="247"/>
    </row>
    <row r="12" spans="1:14" s="55" customFormat="1" ht="30" customHeight="1">
      <c r="A12" s="171" t="s">
        <v>93</v>
      </c>
      <c r="B12" s="340" t="s">
        <v>93</v>
      </c>
      <c r="C12" s="60">
        <v>5000</v>
      </c>
      <c r="D12" s="60">
        <v>5000</v>
      </c>
      <c r="E12" s="57">
        <f t="shared" si="0"/>
        <v>0</v>
      </c>
      <c r="F12" s="397">
        <f>D12/D8*100</f>
        <v>1.3723030813693389</v>
      </c>
      <c r="G12" s="467"/>
      <c r="H12" s="340" t="s">
        <v>11</v>
      </c>
      <c r="I12" s="56">
        <v>33896</v>
      </c>
      <c r="J12" s="56">
        <v>32116</v>
      </c>
      <c r="K12" s="56">
        <f t="shared" si="1"/>
        <v>-1780</v>
      </c>
      <c r="L12" s="247"/>
      <c r="N12" s="61"/>
    </row>
    <row r="13" spans="1:14" s="55" customFormat="1" ht="30" customHeight="1">
      <c r="A13" s="171" t="s">
        <v>95</v>
      </c>
      <c r="B13" s="340" t="s">
        <v>95</v>
      </c>
      <c r="C13" s="60">
        <v>23997</v>
      </c>
      <c r="D13" s="60">
        <v>22237</v>
      </c>
      <c r="E13" s="57">
        <f t="shared" si="0"/>
        <v>-1760</v>
      </c>
      <c r="F13" s="397">
        <f>D13/D8*100</f>
        <v>6.103180724081998</v>
      </c>
      <c r="G13" s="59" t="s">
        <v>94</v>
      </c>
      <c r="H13" s="340" t="s">
        <v>43</v>
      </c>
      <c r="I13" s="56">
        <v>15100</v>
      </c>
      <c r="J13" s="56">
        <v>15100</v>
      </c>
      <c r="K13" s="56">
        <f t="shared" si="1"/>
        <v>0</v>
      </c>
      <c r="L13" s="429">
        <f>J13/J8*100</f>
        <v>4.1443553057354032</v>
      </c>
    </row>
    <row r="14" spans="1:14" s="55" customFormat="1" ht="27" customHeight="1">
      <c r="A14" s="171" t="s">
        <v>96</v>
      </c>
      <c r="B14" s="340" t="s">
        <v>96</v>
      </c>
      <c r="C14" s="60">
        <v>1300</v>
      </c>
      <c r="D14" s="60">
        <v>1300</v>
      </c>
      <c r="E14" s="57">
        <f t="shared" si="0"/>
        <v>0</v>
      </c>
      <c r="F14" s="397">
        <f>D14/D8*100</f>
        <v>0.35679880115602813</v>
      </c>
      <c r="G14" s="480" t="s">
        <v>70</v>
      </c>
      <c r="H14" s="340"/>
      <c r="I14" s="60">
        <v>48620</v>
      </c>
      <c r="J14" s="60">
        <f>SUM(J15:J16)</f>
        <v>48691</v>
      </c>
      <c r="K14" s="56">
        <f t="shared" si="1"/>
        <v>71</v>
      </c>
      <c r="L14" s="429">
        <f>J14/J8*100</f>
        <v>13.363761866990897</v>
      </c>
    </row>
    <row r="15" spans="1:14" s="55" customFormat="1" ht="30" customHeight="1">
      <c r="A15" s="171"/>
      <c r="B15" s="340"/>
      <c r="C15" s="60"/>
      <c r="D15" s="60"/>
      <c r="E15" s="57"/>
      <c r="F15" s="246"/>
      <c r="G15" s="480"/>
      <c r="H15" s="340" t="s">
        <v>11</v>
      </c>
      <c r="I15" s="60">
        <v>16808</v>
      </c>
      <c r="J15" s="60">
        <v>16808</v>
      </c>
      <c r="K15" s="56">
        <f t="shared" si="1"/>
        <v>0</v>
      </c>
      <c r="L15" s="247"/>
    </row>
    <row r="16" spans="1:14" s="55" customFormat="1" ht="29.25" customHeight="1">
      <c r="A16" s="62"/>
      <c r="B16" s="154"/>
      <c r="C16" s="64"/>
      <c r="D16" s="64"/>
      <c r="E16" s="154"/>
      <c r="F16" s="187"/>
      <c r="G16" s="480"/>
      <c r="H16" s="340" t="s">
        <v>70</v>
      </c>
      <c r="I16" s="60">
        <v>31812</v>
      </c>
      <c r="J16" s="60">
        <v>31883</v>
      </c>
      <c r="K16" s="56">
        <f t="shared" si="1"/>
        <v>71</v>
      </c>
      <c r="L16" s="247"/>
      <c r="M16" s="172"/>
      <c r="N16" s="173"/>
    </row>
    <row r="17" spans="1:14" s="55" customFormat="1" ht="24.75" customHeight="1">
      <c r="A17" s="242"/>
      <c r="B17" s="243"/>
      <c r="C17" s="244"/>
      <c r="D17" s="244"/>
      <c r="E17" s="243"/>
      <c r="F17" s="245"/>
      <c r="G17" s="154" t="s">
        <v>72</v>
      </c>
      <c r="H17" s="154" t="s">
        <v>72</v>
      </c>
      <c r="I17" s="64">
        <v>0</v>
      </c>
      <c r="J17" s="64">
        <v>500</v>
      </c>
      <c r="K17" s="185">
        <f t="shared" si="1"/>
        <v>500</v>
      </c>
      <c r="L17" s="248"/>
      <c r="M17" s="172"/>
      <c r="N17" s="173"/>
    </row>
    <row r="18" spans="1:14" s="55" customFormat="1" ht="31.5" customHeight="1" thickBot="1">
      <c r="A18" s="238"/>
      <c r="B18" s="239"/>
      <c r="C18" s="240"/>
      <c r="D18" s="240"/>
      <c r="E18" s="239"/>
      <c r="F18" s="241"/>
      <c r="G18" s="174" t="s">
        <v>97</v>
      </c>
      <c r="H18" s="174" t="s">
        <v>98</v>
      </c>
      <c r="I18" s="66">
        <v>3001</v>
      </c>
      <c r="J18" s="66">
        <v>3070</v>
      </c>
      <c r="K18" s="67">
        <f t="shared" si="1"/>
        <v>69</v>
      </c>
      <c r="L18" s="428">
        <f>J18/J8*100</f>
        <v>0.84259409196077406</v>
      </c>
    </row>
    <row r="19" spans="1:14" ht="24.75" customHeight="1">
      <c r="A19" s="55"/>
      <c r="B19" s="55"/>
      <c r="C19" s="61"/>
      <c r="D19" s="61"/>
      <c r="E19" s="55"/>
      <c r="F19" s="175"/>
      <c r="G19" s="55"/>
      <c r="H19" s="55"/>
      <c r="I19" s="61"/>
      <c r="J19" s="61"/>
      <c r="K19" s="55"/>
      <c r="L19" s="55"/>
    </row>
    <row r="20" spans="1:14" ht="27" customHeight="1"/>
    <row r="21" spans="1:14" ht="18" customHeight="1"/>
    <row r="22" spans="1:14" ht="18" customHeight="1"/>
    <row r="23" spans="1:14" ht="18" customHeight="1"/>
    <row r="24" spans="1:14" ht="18" customHeight="1"/>
    <row r="25" spans="1:14" ht="18" customHeight="1"/>
    <row r="26" spans="1:14" ht="18" customHeight="1"/>
    <row r="27" spans="1:14" ht="20.25" customHeight="1"/>
    <row r="28" spans="1:14" ht="24" customHeight="1"/>
    <row r="29" spans="1:14" ht="18" customHeight="1"/>
    <row r="30" spans="1:14" ht="18" customHeight="1"/>
    <row r="31" spans="1:14" ht="18" customHeight="1"/>
    <row r="32" spans="1:14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20.25" customHeight="1"/>
    <row r="46" ht="20.25" customHeight="1"/>
  </sheetData>
  <mergeCells count="17">
    <mergeCell ref="G14:G16"/>
    <mergeCell ref="G6:G7"/>
    <mergeCell ref="H6:H7"/>
    <mergeCell ref="I6:I7"/>
    <mergeCell ref="J6:J7"/>
    <mergeCell ref="K6:L6"/>
    <mergeCell ref="G9:G12"/>
    <mergeCell ref="A1:L1"/>
    <mergeCell ref="K4:L4"/>
    <mergeCell ref="A5:F5"/>
    <mergeCell ref="G5:L5"/>
    <mergeCell ref="A6:A7"/>
    <mergeCell ref="B6:B7"/>
    <mergeCell ref="C6:C7"/>
    <mergeCell ref="D6:D7"/>
    <mergeCell ref="E6:E7"/>
    <mergeCell ref="F6:F7"/>
  </mergeCells>
  <phoneticPr fontId="2" type="noConversion"/>
  <pageMargins left="0.51181102362204722" right="0.31496062992125984" top="0.94488188976377963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59"/>
  <sheetViews>
    <sheetView workbookViewId="0">
      <selection activeCell="L13" sqref="L13"/>
    </sheetView>
  </sheetViews>
  <sheetFormatPr defaultRowHeight="18" customHeight="1" outlineLevelRow="1"/>
  <cols>
    <col min="1" max="1" width="8.33203125" style="42" customWidth="1"/>
    <col min="2" max="2" width="10.6640625" style="42" customWidth="1"/>
    <col min="3" max="3" width="12.88671875" style="42" customWidth="1"/>
    <col min="4" max="4" width="10.5546875" style="42" customWidth="1"/>
    <col min="5" max="5" width="9.88671875" style="42" customWidth="1"/>
    <col min="6" max="6" width="8.33203125" style="42" customWidth="1"/>
    <col min="7" max="8" width="8" style="25" customWidth="1"/>
    <col min="9" max="9" width="8.21875" style="25" customWidth="1"/>
    <col min="10" max="10" width="8.5546875" style="25" customWidth="1"/>
    <col min="11" max="11" width="17.21875" style="42" customWidth="1"/>
    <col min="12" max="12" width="10.77734375" style="33" customWidth="1"/>
    <col min="13" max="13" width="12.21875" style="42" bestFit="1" customWidth="1"/>
    <col min="14" max="16384" width="8.88671875" style="42"/>
  </cols>
  <sheetData>
    <row r="1" spans="1:15" ht="24.75" customHeight="1">
      <c r="A1" s="485" t="s">
        <v>250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</row>
    <row r="2" spans="1:15" ht="19.5" customHeight="1" thickBot="1">
      <c r="A2" s="24"/>
      <c r="B2" s="24"/>
      <c r="C2" s="24"/>
      <c r="D2" s="24"/>
      <c r="E2" s="24"/>
      <c r="F2" s="24"/>
      <c r="G2" s="54"/>
      <c r="H2" s="54"/>
      <c r="I2" s="54"/>
      <c r="J2" s="54"/>
      <c r="K2" s="24"/>
      <c r="L2" s="51" t="s">
        <v>83</v>
      </c>
    </row>
    <row r="3" spans="1:15" s="68" customFormat="1" ht="18" customHeight="1">
      <c r="A3" s="486" t="s">
        <v>117</v>
      </c>
      <c r="B3" s="487"/>
      <c r="C3" s="488"/>
      <c r="D3" s="90" t="s">
        <v>246</v>
      </c>
      <c r="E3" s="90" t="s">
        <v>201</v>
      </c>
      <c r="F3" s="489" t="s">
        <v>118</v>
      </c>
      <c r="G3" s="491" t="s">
        <v>88</v>
      </c>
      <c r="H3" s="491" t="s">
        <v>165</v>
      </c>
      <c r="I3" s="491" t="s">
        <v>166</v>
      </c>
      <c r="J3" s="491" t="s">
        <v>151</v>
      </c>
      <c r="K3" s="493" t="s">
        <v>71</v>
      </c>
      <c r="L3" s="494"/>
    </row>
    <row r="4" spans="1:15" s="68" customFormat="1" ht="18" customHeight="1">
      <c r="A4" s="387" t="s">
        <v>16</v>
      </c>
      <c r="B4" s="388" t="s">
        <v>17</v>
      </c>
      <c r="C4" s="388" t="s">
        <v>18</v>
      </c>
      <c r="D4" s="91" t="s">
        <v>47</v>
      </c>
      <c r="E4" s="445" t="s">
        <v>247</v>
      </c>
      <c r="F4" s="490"/>
      <c r="G4" s="492"/>
      <c r="H4" s="492"/>
      <c r="I4" s="492"/>
      <c r="J4" s="492"/>
      <c r="K4" s="495"/>
      <c r="L4" s="496"/>
    </row>
    <row r="5" spans="1:15" s="68" customFormat="1" ht="22.5" customHeight="1">
      <c r="A5" s="483"/>
      <c r="B5" s="484"/>
      <c r="C5" s="484"/>
      <c r="D5" s="449">
        <f>D6+D7+D18+D22+D23+D34</f>
        <v>359247</v>
      </c>
      <c r="E5" s="337">
        <f>E6+E7+E18+E22+E23+E34</f>
        <v>364351</v>
      </c>
      <c r="F5" s="337">
        <f>F6+F7+F18+F21+F23+F34</f>
        <v>5104</v>
      </c>
      <c r="G5" s="336">
        <v>100</v>
      </c>
      <c r="H5" s="376">
        <f>SUM(H6:H38)</f>
        <v>290529</v>
      </c>
      <c r="I5" s="376">
        <f>SUM(I6:I38)</f>
        <v>61271</v>
      </c>
      <c r="J5" s="376">
        <f>SUM(J6:J38)</f>
        <v>12551</v>
      </c>
      <c r="K5" s="69"/>
      <c r="L5" s="224"/>
    </row>
    <row r="6" spans="1:15" s="68" customFormat="1" ht="56.25" customHeight="1">
      <c r="A6" s="70" t="s">
        <v>89</v>
      </c>
      <c r="B6" s="71" t="s">
        <v>119</v>
      </c>
      <c r="C6" s="72" t="s">
        <v>119</v>
      </c>
      <c r="D6" s="450">
        <v>36480</v>
      </c>
      <c r="E6" s="333">
        <v>36480</v>
      </c>
      <c r="F6" s="73">
        <f>E6-D6</f>
        <v>0</v>
      </c>
      <c r="G6" s="354">
        <f>E6/E5*100</f>
        <v>10.012323281670698</v>
      </c>
      <c r="H6" s="355"/>
      <c r="I6" s="355">
        <v>36480</v>
      </c>
      <c r="J6" s="355"/>
      <c r="K6" s="228" t="s">
        <v>202</v>
      </c>
      <c r="L6" s="227" t="s">
        <v>203</v>
      </c>
      <c r="M6" s="75"/>
    </row>
    <row r="7" spans="1:15" s="68" customFormat="1" ht="26.25" customHeight="1">
      <c r="A7" s="78"/>
      <c r="B7" s="79"/>
      <c r="C7" s="80"/>
      <c r="D7" s="448">
        <f>SUM(D8:D17)</f>
        <v>291470</v>
      </c>
      <c r="E7" s="338">
        <f>SUM(E8:E17)</f>
        <v>298334</v>
      </c>
      <c r="F7" s="338">
        <f>SUM(F8:F17)</f>
        <v>6864</v>
      </c>
      <c r="G7" s="336">
        <f>E7/E5*100</f>
        <v>81.880933495448076</v>
      </c>
      <c r="H7" s="377"/>
      <c r="I7" s="377"/>
      <c r="J7" s="377"/>
      <c r="K7" s="76"/>
      <c r="L7" s="225"/>
      <c r="M7" s="77"/>
      <c r="N7" s="77"/>
      <c r="O7" s="77"/>
    </row>
    <row r="8" spans="1:15" s="68" customFormat="1" ht="21.95" customHeight="1" outlineLevel="1">
      <c r="A8" s="501" t="s">
        <v>177</v>
      </c>
      <c r="B8" s="502" t="s">
        <v>177</v>
      </c>
      <c r="C8" s="512" t="s">
        <v>120</v>
      </c>
      <c r="D8" s="481">
        <v>27611</v>
      </c>
      <c r="E8" s="481">
        <v>28297</v>
      </c>
      <c r="F8" s="482">
        <f>E8-D8</f>
        <v>686</v>
      </c>
      <c r="G8" s="497"/>
      <c r="H8" s="378">
        <v>26257</v>
      </c>
      <c r="I8" s="378"/>
      <c r="J8" s="378"/>
      <c r="K8" s="229" t="s">
        <v>7</v>
      </c>
      <c r="L8" s="213">
        <v>26257410</v>
      </c>
      <c r="M8" s="77"/>
      <c r="N8" s="77"/>
      <c r="O8" s="77"/>
    </row>
    <row r="9" spans="1:15" s="68" customFormat="1" ht="21.95" customHeight="1" outlineLevel="1">
      <c r="A9" s="501"/>
      <c r="B9" s="503"/>
      <c r="C9" s="512"/>
      <c r="D9" s="481"/>
      <c r="E9" s="481"/>
      <c r="F9" s="482"/>
      <c r="G9" s="497"/>
      <c r="H9" s="379">
        <v>1680</v>
      </c>
      <c r="I9" s="379"/>
      <c r="J9" s="379"/>
      <c r="K9" s="231" t="s">
        <v>11</v>
      </c>
      <c r="L9" s="215">
        <v>1680000</v>
      </c>
      <c r="M9" s="77"/>
      <c r="N9" s="77"/>
      <c r="O9" s="77"/>
    </row>
    <row r="10" spans="1:15" s="68" customFormat="1" ht="21.95" customHeight="1" outlineLevel="1">
      <c r="A10" s="501"/>
      <c r="B10" s="503"/>
      <c r="C10" s="512"/>
      <c r="D10" s="481"/>
      <c r="E10" s="481"/>
      <c r="F10" s="482"/>
      <c r="G10" s="497"/>
      <c r="H10" s="380">
        <v>360</v>
      </c>
      <c r="I10" s="380"/>
      <c r="J10" s="380"/>
      <c r="K10" s="230" t="s">
        <v>170</v>
      </c>
      <c r="L10" s="214">
        <v>360000</v>
      </c>
      <c r="M10" s="81"/>
      <c r="N10" s="77"/>
      <c r="O10" s="77"/>
    </row>
    <row r="11" spans="1:15" s="68" customFormat="1" ht="21.95" customHeight="1" outlineLevel="1">
      <c r="A11" s="501"/>
      <c r="B11" s="503"/>
      <c r="C11" s="506" t="s">
        <v>143</v>
      </c>
      <c r="D11" s="508">
        <v>248499</v>
      </c>
      <c r="E11" s="508">
        <v>254677</v>
      </c>
      <c r="F11" s="510">
        <f>E11-D11</f>
        <v>6178</v>
      </c>
      <c r="G11" s="506"/>
      <c r="H11" s="378">
        <v>236317</v>
      </c>
      <c r="I11" s="378"/>
      <c r="J11" s="378"/>
      <c r="K11" s="229" t="s">
        <v>7</v>
      </c>
      <c r="L11" s="213">
        <v>236316690</v>
      </c>
      <c r="M11" s="77"/>
      <c r="N11" s="77"/>
      <c r="O11" s="77"/>
    </row>
    <row r="12" spans="1:15" s="68" customFormat="1" ht="21.95" customHeight="1" outlineLevel="1">
      <c r="A12" s="501"/>
      <c r="B12" s="503"/>
      <c r="C12" s="507"/>
      <c r="D12" s="509"/>
      <c r="E12" s="509"/>
      <c r="F12" s="511"/>
      <c r="G12" s="507"/>
      <c r="H12" s="379">
        <v>15120</v>
      </c>
      <c r="I12" s="379"/>
      <c r="J12" s="379"/>
      <c r="K12" s="231" t="s">
        <v>11</v>
      </c>
      <c r="L12" s="215">
        <v>15120000</v>
      </c>
      <c r="M12" s="77"/>
      <c r="N12" s="77"/>
      <c r="O12" s="77"/>
    </row>
    <row r="13" spans="1:15" s="68" customFormat="1" ht="21.95" customHeight="1" outlineLevel="1">
      <c r="A13" s="501"/>
      <c r="B13" s="503"/>
      <c r="C13" s="507"/>
      <c r="D13" s="509"/>
      <c r="E13" s="509"/>
      <c r="F13" s="511"/>
      <c r="G13" s="507"/>
      <c r="H13" s="379">
        <v>3240</v>
      </c>
      <c r="I13" s="379"/>
      <c r="J13" s="379"/>
      <c r="K13" s="231" t="s">
        <v>170</v>
      </c>
      <c r="L13" s="215">
        <v>3240000</v>
      </c>
      <c r="M13" s="81"/>
      <c r="N13" s="77"/>
      <c r="O13" s="77"/>
    </row>
    <row r="14" spans="1:15" s="68" customFormat="1" ht="21.95" customHeight="1" outlineLevel="1">
      <c r="A14" s="501"/>
      <c r="B14" s="503"/>
      <c r="C14" s="506" t="s">
        <v>144</v>
      </c>
      <c r="D14" s="446">
        <v>5000</v>
      </c>
      <c r="E14" s="362">
        <v>5000</v>
      </c>
      <c r="F14" s="295">
        <f>E14-D14</f>
        <v>0</v>
      </c>
      <c r="G14" s="357"/>
      <c r="H14" s="392">
        <v>5000</v>
      </c>
      <c r="I14" s="392"/>
      <c r="J14" s="392"/>
      <c r="K14" s="85" t="s">
        <v>218</v>
      </c>
      <c r="L14" s="393">
        <v>5000000</v>
      </c>
      <c r="M14" s="81"/>
      <c r="N14" s="77"/>
      <c r="O14" s="77"/>
    </row>
    <row r="15" spans="1:15" s="68" customFormat="1" ht="21.95" customHeight="1" outlineLevel="1">
      <c r="A15" s="501"/>
      <c r="B15" s="503"/>
      <c r="C15" s="507"/>
      <c r="D15" s="505">
        <v>6360</v>
      </c>
      <c r="E15" s="505">
        <v>6360</v>
      </c>
      <c r="F15" s="482">
        <f>E15-D15</f>
        <v>0</v>
      </c>
      <c r="G15" s="497"/>
      <c r="H15" s="378"/>
      <c r="I15" s="378">
        <v>0</v>
      </c>
      <c r="J15" s="378"/>
      <c r="K15" s="232" t="s">
        <v>145</v>
      </c>
      <c r="L15" s="213">
        <v>3300000</v>
      </c>
      <c r="M15" s="81"/>
      <c r="N15" s="77"/>
      <c r="O15" s="77"/>
    </row>
    <row r="16" spans="1:15" s="68" customFormat="1" ht="21.95" customHeight="1" outlineLevel="1">
      <c r="A16" s="501"/>
      <c r="B16" s="503"/>
      <c r="C16" s="507"/>
      <c r="D16" s="505"/>
      <c r="E16" s="505"/>
      <c r="F16" s="482"/>
      <c r="G16" s="497"/>
      <c r="H16" s="380"/>
      <c r="I16" s="380">
        <v>6360</v>
      </c>
      <c r="J16" s="380"/>
      <c r="K16" s="233" t="s">
        <v>146</v>
      </c>
      <c r="L16" s="214">
        <v>3060000</v>
      </c>
      <c r="M16" s="81"/>
      <c r="N16" s="77"/>
      <c r="O16" s="77"/>
    </row>
    <row r="17" spans="1:15" s="68" customFormat="1" ht="21.95" customHeight="1" outlineLevel="1">
      <c r="A17" s="483"/>
      <c r="B17" s="504"/>
      <c r="C17" s="513"/>
      <c r="D17" s="447">
        <v>4000</v>
      </c>
      <c r="E17" s="335">
        <v>4000</v>
      </c>
      <c r="F17" s="295">
        <f>E17-D17</f>
        <v>0</v>
      </c>
      <c r="G17" s="334"/>
      <c r="H17" s="380"/>
      <c r="I17" s="380">
        <v>4000</v>
      </c>
      <c r="J17" s="380"/>
      <c r="K17" s="233" t="s">
        <v>178</v>
      </c>
      <c r="L17" s="214">
        <v>4000000</v>
      </c>
      <c r="M17" s="81"/>
      <c r="N17" s="77"/>
      <c r="O17" s="77"/>
    </row>
    <row r="18" spans="1:15" s="68" customFormat="1" ht="22.5" customHeight="1" outlineLevel="1">
      <c r="A18" s="498" t="s">
        <v>147</v>
      </c>
      <c r="B18" s="82"/>
      <c r="C18" s="83"/>
      <c r="D18" s="84">
        <f>SUM(D19:D20)</f>
        <v>1000</v>
      </c>
      <c r="E18" s="84">
        <f>SUM(E19:E20)</f>
        <v>1000</v>
      </c>
      <c r="F18" s="297">
        <f>E18-D18</f>
        <v>0</v>
      </c>
      <c r="G18" s="336">
        <f>E18/E5*100</f>
        <v>0.27446061627386775</v>
      </c>
      <c r="H18" s="376"/>
      <c r="I18" s="376"/>
      <c r="J18" s="376"/>
      <c r="K18" s="85"/>
      <c r="L18" s="216"/>
      <c r="M18" s="77"/>
      <c r="N18" s="77"/>
      <c r="O18" s="77"/>
    </row>
    <row r="19" spans="1:15" s="68" customFormat="1" ht="23.25" customHeight="1" outlineLevel="1">
      <c r="A19" s="499"/>
      <c r="B19" s="500" t="s">
        <v>147</v>
      </c>
      <c r="C19" s="226" t="s">
        <v>148</v>
      </c>
      <c r="D19" s="86"/>
      <c r="E19" s="86"/>
      <c r="F19" s="296"/>
      <c r="G19" s="87"/>
      <c r="H19" s="381"/>
      <c r="I19" s="381"/>
      <c r="J19" s="381"/>
      <c r="K19" s="234"/>
      <c r="L19" s="217"/>
    </row>
    <row r="20" spans="1:15" s="68" customFormat="1" ht="27" customHeight="1" outlineLevel="1">
      <c r="A20" s="176"/>
      <c r="B20" s="500"/>
      <c r="C20" s="177" t="s">
        <v>149</v>
      </c>
      <c r="D20" s="178">
        <v>1000</v>
      </c>
      <c r="E20" s="178">
        <v>1000</v>
      </c>
      <c r="F20" s="179">
        <f>E20-D20</f>
        <v>0</v>
      </c>
      <c r="G20" s="177"/>
      <c r="H20" s="382"/>
      <c r="I20" s="382"/>
      <c r="J20" s="382">
        <v>1000</v>
      </c>
      <c r="K20" s="235" t="s">
        <v>149</v>
      </c>
      <c r="L20" s="218">
        <v>1000000</v>
      </c>
    </row>
    <row r="21" spans="1:15" s="68" customFormat="1" ht="30.75" customHeight="1" outlineLevel="1">
      <c r="A21" s="358" t="s">
        <v>93</v>
      </c>
      <c r="B21" s="351" t="s">
        <v>93</v>
      </c>
      <c r="C21" s="360" t="s">
        <v>205</v>
      </c>
      <c r="D21" s="361">
        <v>0</v>
      </c>
      <c r="E21" s="361">
        <v>0</v>
      </c>
      <c r="F21" s="356">
        <f>E21-D21</f>
        <v>0</v>
      </c>
      <c r="G21" s="355">
        <f>E21/E5*100</f>
        <v>0</v>
      </c>
      <c r="H21" s="383"/>
      <c r="I21" s="383"/>
      <c r="J21" s="383"/>
      <c r="K21" s="352"/>
      <c r="L21" s="353"/>
    </row>
    <row r="22" spans="1:15" s="68" customFormat="1" ht="30.75" customHeight="1" outlineLevel="1" thickBot="1">
      <c r="A22" s="390"/>
      <c r="B22" s="396"/>
      <c r="C22" s="421" t="s">
        <v>198</v>
      </c>
      <c r="D22" s="422">
        <v>5000</v>
      </c>
      <c r="E22" s="422">
        <v>5000</v>
      </c>
      <c r="F22" s="423">
        <f>E22-D22</f>
        <v>0</v>
      </c>
      <c r="G22" s="359">
        <f>E22/E5*100</f>
        <v>1.3723030813693389</v>
      </c>
      <c r="H22" s="389"/>
      <c r="I22" s="359"/>
      <c r="J22" s="389">
        <v>5000</v>
      </c>
      <c r="K22" s="424" t="s">
        <v>197</v>
      </c>
      <c r="L22" s="425">
        <v>5000000</v>
      </c>
    </row>
    <row r="23" spans="1:15" s="68" customFormat="1" ht="27" customHeight="1" outlineLevel="1">
      <c r="A23" s="288"/>
      <c r="B23" s="289"/>
      <c r="C23" s="290"/>
      <c r="D23" s="363">
        <f>SUM(D24:D33)</f>
        <v>23997</v>
      </c>
      <c r="E23" s="363">
        <f>SUM(E24:E33)</f>
        <v>22237</v>
      </c>
      <c r="F23" s="284">
        <f>E23-D23</f>
        <v>-1760</v>
      </c>
      <c r="G23" s="285">
        <f>E23/E5*100</f>
        <v>6.103180724081998</v>
      </c>
      <c r="H23" s="385"/>
      <c r="I23" s="385"/>
      <c r="J23" s="385"/>
      <c r="K23" s="291"/>
      <c r="L23" s="292"/>
    </row>
    <row r="24" spans="1:15" s="68" customFormat="1" ht="12.75" customHeight="1" outlineLevel="1">
      <c r="A24" s="499" t="s">
        <v>95</v>
      </c>
      <c r="B24" s="533" t="s">
        <v>95</v>
      </c>
      <c r="C24" s="534" t="s">
        <v>150</v>
      </c>
      <c r="D24" s="535">
        <v>17446</v>
      </c>
      <c r="E24" s="535">
        <v>15686</v>
      </c>
      <c r="F24" s="536">
        <f>E24-D24</f>
        <v>-1760</v>
      </c>
      <c r="G24" s="534"/>
      <c r="H24" s="377"/>
      <c r="I24" s="377"/>
      <c r="J24" s="377"/>
      <c r="K24" s="236"/>
      <c r="L24" s="220"/>
    </row>
    <row r="25" spans="1:15" s="68" customFormat="1" ht="20.100000000000001" customHeight="1" outlineLevel="1">
      <c r="A25" s="499"/>
      <c r="B25" s="520"/>
      <c r="C25" s="500"/>
      <c r="D25" s="505"/>
      <c r="E25" s="505"/>
      <c r="F25" s="537"/>
      <c r="G25" s="500"/>
      <c r="H25" s="377"/>
      <c r="I25" s="377">
        <v>12671</v>
      </c>
      <c r="J25" s="377"/>
      <c r="K25" s="236" t="s">
        <v>119</v>
      </c>
      <c r="L25" s="220">
        <v>12671198</v>
      </c>
    </row>
    <row r="26" spans="1:15" s="68" customFormat="1" ht="20.100000000000001" customHeight="1" outlineLevel="1">
      <c r="A26" s="499"/>
      <c r="B26" s="520"/>
      <c r="C26" s="500"/>
      <c r="D26" s="505"/>
      <c r="E26" s="505"/>
      <c r="F26" s="537"/>
      <c r="G26" s="500"/>
      <c r="H26" s="377"/>
      <c r="I26" s="377">
        <v>445</v>
      </c>
      <c r="J26" s="377"/>
      <c r="K26" s="236" t="s">
        <v>96</v>
      </c>
      <c r="L26" s="220">
        <v>445369</v>
      </c>
    </row>
    <row r="27" spans="1:15" s="68" customFormat="1" ht="20.100000000000001" customHeight="1" outlineLevel="1">
      <c r="A27" s="499"/>
      <c r="B27" s="520"/>
      <c r="C27" s="500"/>
      <c r="D27" s="505"/>
      <c r="E27" s="505"/>
      <c r="F27" s="537"/>
      <c r="G27" s="500"/>
      <c r="H27" s="377">
        <v>2555</v>
      </c>
      <c r="I27" s="377"/>
      <c r="J27" s="377"/>
      <c r="K27" s="236" t="s">
        <v>11</v>
      </c>
      <c r="L27" s="220">
        <v>2555131</v>
      </c>
    </row>
    <row r="28" spans="1:15" s="68" customFormat="1" ht="20.100000000000001" customHeight="1" outlineLevel="1">
      <c r="A28" s="499"/>
      <c r="B28" s="520"/>
      <c r="C28" s="500"/>
      <c r="D28" s="505"/>
      <c r="E28" s="505"/>
      <c r="F28" s="537"/>
      <c r="G28" s="500"/>
      <c r="H28" s="377">
        <v>0</v>
      </c>
      <c r="I28" s="377">
        <v>1</v>
      </c>
      <c r="J28" s="377"/>
      <c r="K28" s="236" t="s">
        <v>155</v>
      </c>
      <c r="L28" s="220">
        <v>109</v>
      </c>
    </row>
    <row r="29" spans="1:15" s="68" customFormat="1" ht="20.100000000000001" customHeight="1" outlineLevel="1">
      <c r="A29" s="499"/>
      <c r="B29" s="520"/>
      <c r="C29" s="500"/>
      <c r="D29" s="505"/>
      <c r="E29" s="505"/>
      <c r="F29" s="537"/>
      <c r="G29" s="500"/>
      <c r="H29" s="377"/>
      <c r="I29" s="377">
        <v>14</v>
      </c>
      <c r="J29" s="377"/>
      <c r="K29" s="236" t="s">
        <v>230</v>
      </c>
      <c r="L29" s="220">
        <v>14366</v>
      </c>
    </row>
    <row r="30" spans="1:15" s="68" customFormat="1" ht="20.100000000000001" customHeight="1" outlineLevel="1">
      <c r="A30" s="499"/>
      <c r="B30" s="520"/>
      <c r="C30" s="500"/>
      <c r="D30" s="505"/>
      <c r="E30" s="505"/>
      <c r="F30" s="537"/>
      <c r="G30" s="500"/>
      <c r="H30" s="377"/>
      <c r="I30" s="377"/>
      <c r="J30" s="377"/>
      <c r="K30" s="444" t="s">
        <v>243</v>
      </c>
      <c r="L30" s="220">
        <v>98</v>
      </c>
    </row>
    <row r="31" spans="1:15" s="68" customFormat="1" ht="20.100000000000001" customHeight="1">
      <c r="A31" s="499"/>
      <c r="B31" s="520"/>
      <c r="C31" s="500"/>
      <c r="D31" s="505"/>
      <c r="E31" s="505"/>
      <c r="F31" s="537"/>
      <c r="G31" s="500"/>
      <c r="H31" s="377"/>
      <c r="I31" s="377"/>
      <c r="J31" s="377"/>
      <c r="K31" s="236" t="s">
        <v>156</v>
      </c>
      <c r="L31" s="220">
        <f>SUM(L24:L30)</f>
        <v>15686271</v>
      </c>
    </row>
    <row r="32" spans="1:15" s="68" customFormat="1" ht="20.100000000000001" customHeight="1">
      <c r="A32" s="499"/>
      <c r="B32" s="520"/>
      <c r="C32" s="538" t="s">
        <v>199</v>
      </c>
      <c r="D32" s="447">
        <v>5075</v>
      </c>
      <c r="E32" s="345">
        <v>5075</v>
      </c>
      <c r="F32" s="344">
        <f>E32-D32</f>
        <v>0</v>
      </c>
      <c r="G32" s="343"/>
      <c r="H32" s="386"/>
      <c r="I32" s="386"/>
      <c r="J32" s="386">
        <v>5075</v>
      </c>
      <c r="K32" s="74" t="s">
        <v>197</v>
      </c>
      <c r="L32" s="221">
        <v>5075686</v>
      </c>
    </row>
    <row r="33" spans="1:12" s="68" customFormat="1" ht="24.95" customHeight="1">
      <c r="A33" s="532"/>
      <c r="B33" s="520"/>
      <c r="C33" s="539"/>
      <c r="D33" s="361">
        <v>1476</v>
      </c>
      <c r="E33" s="332">
        <v>1476</v>
      </c>
      <c r="F33" s="344">
        <f>E33-D33</f>
        <v>0</v>
      </c>
      <c r="G33" s="331"/>
      <c r="H33" s="386"/>
      <c r="I33" s="386"/>
      <c r="J33" s="386">
        <v>1476</v>
      </c>
      <c r="K33" s="74" t="s">
        <v>200</v>
      </c>
      <c r="L33" s="221">
        <v>1475681</v>
      </c>
    </row>
    <row r="34" spans="1:12" s="68" customFormat="1" ht="24.95" customHeight="1">
      <c r="A34" s="517" t="s">
        <v>96</v>
      </c>
      <c r="B34" s="88"/>
      <c r="C34" s="89"/>
      <c r="D34" s="361">
        <f>SUM(D35:D38)</f>
        <v>1300</v>
      </c>
      <c r="E34" s="332">
        <f>SUM(E35:E38)</f>
        <v>1300</v>
      </c>
      <c r="F34" s="344">
        <f>E34-D34</f>
        <v>0</v>
      </c>
      <c r="G34" s="331"/>
      <c r="H34" s="386"/>
      <c r="I34" s="386"/>
      <c r="J34" s="386"/>
      <c r="K34" s="74"/>
      <c r="L34" s="222"/>
    </row>
    <row r="35" spans="1:12" s="68" customFormat="1" ht="24.95" customHeight="1">
      <c r="A35" s="518"/>
      <c r="B35" s="520" t="s">
        <v>96</v>
      </c>
      <c r="C35" s="331" t="s">
        <v>152</v>
      </c>
      <c r="D35" s="294">
        <v>100</v>
      </c>
      <c r="E35" s="294">
        <v>100</v>
      </c>
      <c r="F35" s="344">
        <f>E35-D35</f>
        <v>0</v>
      </c>
      <c r="G35" s="336">
        <f>E35/E5*100</f>
        <v>2.7446061627386779E-2</v>
      </c>
      <c r="H35" s="376"/>
      <c r="I35" s="376">
        <v>100</v>
      </c>
      <c r="J35" s="376"/>
      <c r="K35" s="235" t="s">
        <v>153</v>
      </c>
      <c r="L35" s="218">
        <v>100000</v>
      </c>
    </row>
    <row r="36" spans="1:12" s="68" customFormat="1" ht="24.95" customHeight="1">
      <c r="A36" s="518"/>
      <c r="B36" s="520"/>
      <c r="C36" s="523" t="s">
        <v>154</v>
      </c>
      <c r="D36" s="526">
        <v>1200</v>
      </c>
      <c r="E36" s="526">
        <v>1200</v>
      </c>
      <c r="F36" s="529">
        <f t="shared" ref="F36" si="0">E36-D36</f>
        <v>0</v>
      </c>
      <c r="G36" s="514"/>
      <c r="H36" s="383"/>
      <c r="I36" s="383">
        <v>800</v>
      </c>
      <c r="J36" s="383"/>
      <c r="K36" s="76" t="s">
        <v>157</v>
      </c>
      <c r="L36" s="219">
        <v>800000</v>
      </c>
    </row>
    <row r="37" spans="1:12" s="68" customFormat="1" ht="24.95" customHeight="1">
      <c r="A37" s="518"/>
      <c r="B37" s="521"/>
      <c r="C37" s="524"/>
      <c r="D37" s="527"/>
      <c r="E37" s="527"/>
      <c r="F37" s="530"/>
      <c r="G37" s="515"/>
      <c r="H37" s="377"/>
      <c r="I37" s="377">
        <v>200</v>
      </c>
      <c r="J37" s="377"/>
      <c r="K37" s="236" t="s">
        <v>158</v>
      </c>
      <c r="L37" s="220">
        <v>200000</v>
      </c>
    </row>
    <row r="38" spans="1:12" s="68" customFormat="1" ht="24.95" customHeight="1" thickBot="1">
      <c r="A38" s="519"/>
      <c r="B38" s="522"/>
      <c r="C38" s="525"/>
      <c r="D38" s="528"/>
      <c r="E38" s="528"/>
      <c r="F38" s="531"/>
      <c r="G38" s="516"/>
      <c r="H38" s="384"/>
      <c r="I38" s="384">
        <v>200</v>
      </c>
      <c r="J38" s="384"/>
      <c r="K38" s="237" t="s">
        <v>154</v>
      </c>
      <c r="L38" s="223">
        <v>200000</v>
      </c>
    </row>
    <row r="39" spans="1:12" s="43" customFormat="1" ht="10.5" customHeight="1">
      <c r="A39" s="44"/>
      <c r="B39" s="45"/>
      <c r="C39" s="46"/>
      <c r="D39" s="47"/>
      <c r="E39" s="47"/>
      <c r="F39" s="48"/>
      <c r="G39" s="45"/>
      <c r="H39" s="45"/>
      <c r="I39" s="45"/>
      <c r="J39" s="45"/>
      <c r="K39" s="49"/>
      <c r="L39" s="50"/>
    </row>
    <row r="40" spans="1:12" ht="10.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7"/>
    </row>
    <row r="41" spans="1:12" ht="10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9"/>
    </row>
    <row r="42" spans="1:12" ht="10.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9"/>
    </row>
    <row r="43" spans="1:12" ht="10.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9"/>
    </row>
    <row r="44" spans="1:12" ht="10.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9"/>
    </row>
    <row r="45" spans="1:12" ht="10.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9"/>
    </row>
    <row r="46" spans="1:12" ht="10.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9"/>
    </row>
    <row r="47" spans="1:12" ht="10.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9"/>
    </row>
    <row r="48" spans="1:12" ht="10.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9"/>
    </row>
    <row r="49" spans="1:12" ht="10.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9"/>
    </row>
    <row r="50" spans="1:12" ht="10.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1"/>
    </row>
    <row r="51" spans="1:12" ht="10.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1"/>
    </row>
    <row r="52" spans="1:12" ht="10.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1"/>
    </row>
    <row r="53" spans="1:12" ht="10.5">
      <c r="A53" s="25"/>
      <c r="B53" s="25"/>
      <c r="C53" s="25"/>
      <c r="D53" s="25"/>
      <c r="E53" s="25"/>
      <c r="F53" s="25"/>
      <c r="K53" s="25"/>
      <c r="L53" s="32"/>
    </row>
    <row r="54" spans="1:12" ht="10.5">
      <c r="A54" s="25"/>
      <c r="B54" s="25"/>
      <c r="C54" s="25"/>
      <c r="D54" s="25"/>
      <c r="E54" s="25"/>
      <c r="F54" s="25"/>
      <c r="K54" s="25"/>
      <c r="L54" s="32"/>
    </row>
    <row r="55" spans="1:12" ht="10.5">
      <c r="A55" s="25"/>
      <c r="B55" s="25"/>
      <c r="C55" s="25"/>
      <c r="D55" s="25"/>
      <c r="E55" s="25"/>
      <c r="F55" s="25"/>
      <c r="K55" s="25"/>
      <c r="L55" s="32"/>
    </row>
    <row r="56" spans="1:12" ht="10.5">
      <c r="A56" s="25"/>
      <c r="B56" s="25"/>
      <c r="C56" s="25"/>
      <c r="D56" s="25"/>
      <c r="E56" s="25"/>
      <c r="F56" s="25"/>
      <c r="K56" s="25"/>
      <c r="L56" s="32"/>
    </row>
    <row r="57" spans="1:12" ht="10.5">
      <c r="A57" s="25"/>
      <c r="B57" s="25"/>
      <c r="C57" s="25"/>
      <c r="D57" s="25"/>
      <c r="E57" s="25"/>
      <c r="F57" s="25"/>
      <c r="K57" s="25"/>
      <c r="L57" s="32"/>
    </row>
    <row r="58" spans="1:12" ht="10.5">
      <c r="A58" s="25"/>
      <c r="B58" s="25"/>
      <c r="C58" s="25"/>
      <c r="D58" s="25"/>
      <c r="E58" s="25"/>
      <c r="F58" s="25"/>
      <c r="K58" s="25"/>
      <c r="L58" s="32"/>
    </row>
    <row r="59" spans="1:12" ht="10.5">
      <c r="A59" s="25"/>
      <c r="B59" s="25"/>
      <c r="C59" s="25"/>
      <c r="D59" s="25"/>
      <c r="E59" s="25"/>
      <c r="F59" s="25"/>
      <c r="K59" s="25"/>
      <c r="L59" s="32"/>
    </row>
  </sheetData>
  <mergeCells count="43">
    <mergeCell ref="C14:C17"/>
    <mergeCell ref="G36:G38"/>
    <mergeCell ref="A34:A38"/>
    <mergeCell ref="B35:B38"/>
    <mergeCell ref="C36:C38"/>
    <mergeCell ref="D36:D38"/>
    <mergeCell ref="E36:E38"/>
    <mergeCell ref="F36:F38"/>
    <mergeCell ref="A24:A33"/>
    <mergeCell ref="B24:B33"/>
    <mergeCell ref="C24:C31"/>
    <mergeCell ref="D24:D31"/>
    <mergeCell ref="E24:E31"/>
    <mergeCell ref="F24:F31"/>
    <mergeCell ref="G24:G31"/>
    <mergeCell ref="C32:C33"/>
    <mergeCell ref="G15:G16"/>
    <mergeCell ref="A18:A19"/>
    <mergeCell ref="B19:B20"/>
    <mergeCell ref="A8:A17"/>
    <mergeCell ref="B8:B17"/>
    <mergeCell ref="D15:D16"/>
    <mergeCell ref="E15:E16"/>
    <mergeCell ref="F15:F16"/>
    <mergeCell ref="G8:G10"/>
    <mergeCell ref="C11:C13"/>
    <mergeCell ref="D11:D13"/>
    <mergeCell ref="E11:E13"/>
    <mergeCell ref="F11:F13"/>
    <mergeCell ref="G11:G13"/>
    <mergeCell ref="C8:C10"/>
    <mergeCell ref="D8:D10"/>
    <mergeCell ref="E8:E10"/>
    <mergeCell ref="F8:F10"/>
    <mergeCell ref="A5:C5"/>
    <mergeCell ref="A1:L1"/>
    <mergeCell ref="A3:C3"/>
    <mergeCell ref="F3:F4"/>
    <mergeCell ref="G3:G4"/>
    <mergeCell ref="K3:L4"/>
    <mergeCell ref="H3:H4"/>
    <mergeCell ref="I3:I4"/>
    <mergeCell ref="J3:J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D116"/>
  <sheetViews>
    <sheetView tabSelected="1" workbookViewId="0">
      <pane ySplit="4" topLeftCell="A5" activePane="bottomLeft" state="frozen"/>
      <selection activeCell="C16" sqref="C16"/>
      <selection pane="bottomLeft" activeCell="I14" sqref="I14"/>
    </sheetView>
  </sheetViews>
  <sheetFormatPr defaultRowHeight="10.5"/>
  <cols>
    <col min="1" max="1" width="5.88671875" style="192" customWidth="1"/>
    <col min="2" max="2" width="7.44140625" style="192" customWidth="1"/>
    <col min="3" max="3" width="10" style="38" customWidth="1"/>
    <col min="4" max="4" width="8.88671875" style="34" customWidth="1"/>
    <col min="5" max="5" width="11.109375" style="34" customWidth="1"/>
    <col min="6" max="6" width="9.109375" style="192" customWidth="1"/>
    <col min="7" max="7" width="6.109375" style="193" customWidth="1"/>
    <col min="8" max="8" width="9" style="196" customWidth="1"/>
    <col min="9" max="9" width="9.109375" style="196" customWidth="1"/>
    <col min="10" max="10" width="8.33203125" style="196" customWidth="1"/>
    <col min="11" max="11" width="11.6640625" style="40" customWidth="1"/>
    <col min="12" max="12" width="5.33203125" style="25" customWidth="1"/>
    <col min="13" max="13" width="5.6640625" style="25" customWidth="1"/>
    <col min="14" max="14" width="1.5546875" style="25" customWidth="1"/>
    <col min="15" max="15" width="8.88671875" style="25" customWidth="1"/>
    <col min="16" max="16" width="3.6640625" style="25" customWidth="1"/>
    <col min="17" max="17" width="1.44140625" style="25" customWidth="1"/>
    <col min="18" max="18" width="3.109375" style="25" customWidth="1"/>
    <col min="19" max="19" width="4.21875" style="25" customWidth="1"/>
    <col min="20" max="20" width="2.77734375" style="25" customWidth="1"/>
    <col min="21" max="21" width="11.6640625" style="25" customWidth="1"/>
    <col min="22" max="22" width="11" style="192" hidden="1" customWidth="1"/>
    <col min="23" max="23" width="10.88671875" style="192" hidden="1" customWidth="1"/>
    <col min="24" max="24" width="10" style="192" hidden="1" customWidth="1"/>
    <col min="25" max="25" width="9.21875" style="192" hidden="1" customWidth="1"/>
    <col min="26" max="26" width="10.88671875" style="192" hidden="1" customWidth="1"/>
    <col min="27" max="27" width="9" style="192" hidden="1" customWidth="1"/>
    <col min="28" max="29" width="9.21875" style="192" hidden="1" customWidth="1"/>
    <col min="30" max="30" width="11" style="192" hidden="1" customWidth="1"/>
    <col min="31" max="16384" width="8.88671875" style="192"/>
  </cols>
  <sheetData>
    <row r="1" spans="1:30" ht="25.5" customHeight="1">
      <c r="A1" s="464" t="s">
        <v>251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</row>
    <row r="2" spans="1:30" ht="24" customHeight="1" thickBot="1">
      <c r="C2" s="36"/>
      <c r="K2" s="41"/>
      <c r="U2" s="25" t="s">
        <v>56</v>
      </c>
      <c r="V2" s="192" t="s">
        <v>210</v>
      </c>
      <c r="W2" s="192" t="s">
        <v>211</v>
      </c>
      <c r="X2" s="192" t="s">
        <v>212</v>
      </c>
      <c r="Y2" s="192" t="s">
        <v>213</v>
      </c>
      <c r="Z2" s="192" t="s">
        <v>214</v>
      </c>
      <c r="AA2" s="192" t="s">
        <v>215</v>
      </c>
      <c r="AB2" s="192" t="s">
        <v>216</v>
      </c>
      <c r="AC2" s="192" t="s">
        <v>217</v>
      </c>
    </row>
    <row r="3" spans="1:30" ht="15" customHeight="1">
      <c r="A3" s="540" t="s">
        <v>16</v>
      </c>
      <c r="B3" s="542" t="s">
        <v>17</v>
      </c>
      <c r="C3" s="542" t="s">
        <v>18</v>
      </c>
      <c r="D3" s="90" t="s">
        <v>246</v>
      </c>
      <c r="E3" s="90" t="s">
        <v>204</v>
      </c>
      <c r="F3" s="90" t="s">
        <v>3</v>
      </c>
      <c r="G3" s="161" t="s">
        <v>80</v>
      </c>
      <c r="H3" s="491" t="s">
        <v>165</v>
      </c>
      <c r="I3" s="491" t="s">
        <v>166</v>
      </c>
      <c r="J3" s="491" t="s">
        <v>151</v>
      </c>
      <c r="K3" s="544" t="s">
        <v>71</v>
      </c>
      <c r="L3" s="544"/>
      <c r="M3" s="544"/>
      <c r="N3" s="544"/>
      <c r="O3" s="544"/>
      <c r="P3" s="544"/>
      <c r="Q3" s="544"/>
      <c r="R3" s="544"/>
      <c r="S3" s="544"/>
      <c r="T3" s="544"/>
      <c r="U3" s="545"/>
      <c r="V3" s="196">
        <v>10075030</v>
      </c>
      <c r="W3" s="196">
        <v>1645340</v>
      </c>
      <c r="X3" s="196">
        <v>51080000</v>
      </c>
      <c r="Y3" s="196">
        <v>2475670</v>
      </c>
      <c r="Z3" s="196">
        <v>275007000</v>
      </c>
      <c r="AA3" s="196">
        <v>3600150</v>
      </c>
      <c r="AB3" s="196">
        <v>6363420</v>
      </c>
      <c r="AC3" s="196">
        <v>4000330</v>
      </c>
      <c r="AD3" s="391">
        <f>SUM(V3:AC3)</f>
        <v>354246940</v>
      </c>
    </row>
    <row r="4" spans="1:30" ht="15" customHeight="1">
      <c r="A4" s="541"/>
      <c r="B4" s="543"/>
      <c r="C4" s="543"/>
      <c r="D4" s="91" t="s">
        <v>48</v>
      </c>
      <c r="E4" s="445" t="s">
        <v>247</v>
      </c>
      <c r="F4" s="91" t="s">
        <v>81</v>
      </c>
      <c r="G4" s="162" t="s">
        <v>82</v>
      </c>
      <c r="H4" s="492"/>
      <c r="I4" s="492"/>
      <c r="J4" s="492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7"/>
      <c r="V4" s="453">
        <f>SUM(V6:V111)</f>
        <v>10075686</v>
      </c>
      <c r="W4" s="453">
        <f>SUM(W6:W111)</f>
        <v>1645369</v>
      </c>
      <c r="X4" s="453">
        <f>SUM(X6:X111)</f>
        <v>49251198</v>
      </c>
      <c r="Y4" s="453">
        <f>SUM(Y6:Y111)</f>
        <v>2475681</v>
      </c>
      <c r="Z4" s="453">
        <v>286929231</v>
      </c>
      <c r="AA4" s="453">
        <f>SUM(AA6:AA111)</f>
        <v>3600109</v>
      </c>
      <c r="AB4" s="453">
        <f>SUM(AB6:AB111)</f>
        <v>6374366</v>
      </c>
      <c r="AC4" s="453">
        <f>SUM(AC6:AC111)</f>
        <v>4000000</v>
      </c>
      <c r="AD4" s="196">
        <f>SUM(V4:AC4)</f>
        <v>364351640</v>
      </c>
    </row>
    <row r="5" spans="1:30" ht="22.5" customHeight="1" thickBot="1">
      <c r="A5" s="553" t="s">
        <v>57</v>
      </c>
      <c r="B5" s="554"/>
      <c r="C5" s="92"/>
      <c r="D5" s="93">
        <f>D6+D54+D61+D105+D103</f>
        <v>359247</v>
      </c>
      <c r="E5" s="93">
        <f>E6+E54+E61+E105+E103</f>
        <v>364351</v>
      </c>
      <c r="F5" s="94">
        <f>E5-D5</f>
        <v>5104</v>
      </c>
      <c r="G5" s="95">
        <v>100</v>
      </c>
      <c r="H5" s="253">
        <f>H112</f>
        <v>290529</v>
      </c>
      <c r="I5" s="267">
        <f>I112</f>
        <v>61271</v>
      </c>
      <c r="J5" s="267">
        <f>J112</f>
        <v>12551</v>
      </c>
      <c r="K5" s="96"/>
      <c r="L5" s="96"/>
      <c r="M5" s="96"/>
      <c r="N5" s="96"/>
      <c r="O5" s="96"/>
      <c r="P5" s="96"/>
      <c r="Q5" s="96"/>
      <c r="R5" s="96"/>
      <c r="S5" s="96"/>
      <c r="T5" s="96"/>
      <c r="U5" s="97"/>
      <c r="Z5" s="196">
        <f>SUM(Z7:Z112)</f>
        <v>0</v>
      </c>
    </row>
    <row r="6" spans="1:30" ht="20.100000000000001" customHeight="1">
      <c r="A6" s="555" t="s">
        <v>68</v>
      </c>
      <c r="B6" s="98"/>
      <c r="C6" s="99"/>
      <c r="D6" s="180">
        <f>D7+D17+D22</f>
        <v>292526</v>
      </c>
      <c r="E6" s="180">
        <f>E7+E17+E22</f>
        <v>296990</v>
      </c>
      <c r="F6" s="100">
        <f>E6-D6</f>
        <v>4464</v>
      </c>
      <c r="G6" s="293">
        <f>E6/E5*100</f>
        <v>81.512058427175987</v>
      </c>
      <c r="H6" s="254"/>
      <c r="I6" s="254"/>
      <c r="J6" s="254"/>
      <c r="K6" s="101"/>
      <c r="L6" s="102"/>
      <c r="M6" s="102"/>
      <c r="N6" s="102"/>
      <c r="O6" s="102"/>
      <c r="P6" s="102"/>
      <c r="Q6" s="102"/>
      <c r="R6" s="102"/>
      <c r="S6" s="102"/>
      <c r="T6" s="102"/>
      <c r="U6" s="103"/>
      <c r="Z6" s="196">
        <f t="shared" ref="Z6" si="0">SUM(Z8:Z113)</f>
        <v>0</v>
      </c>
    </row>
    <row r="7" spans="1:30" ht="20.100000000000001" customHeight="1">
      <c r="A7" s="556"/>
      <c r="B7" s="301" t="s">
        <v>7</v>
      </c>
      <c r="C7" s="316"/>
      <c r="D7" s="57">
        <f>SUM(D8:D16)</f>
        <v>256830</v>
      </c>
      <c r="E7" s="57">
        <f>SUM(E8:E16)</f>
        <v>263074</v>
      </c>
      <c r="F7" s="104">
        <f>E7-D7</f>
        <v>6244</v>
      </c>
      <c r="G7" s="105">
        <f>E7/E5*100</f>
        <v>72.203452165631489</v>
      </c>
      <c r="H7" s="255"/>
      <c r="I7" s="255"/>
      <c r="J7" s="255"/>
      <c r="K7" s="328"/>
      <c r="L7" s="304"/>
      <c r="M7" s="304"/>
      <c r="N7" s="304"/>
      <c r="O7" s="304"/>
      <c r="P7" s="304"/>
      <c r="Q7" s="304"/>
      <c r="R7" s="304"/>
      <c r="S7" s="304"/>
      <c r="T7" s="304"/>
      <c r="U7" s="106"/>
      <c r="Z7" s="196">
        <f t="shared" ref="Z7" si="1">SUM(Z9:Z114)</f>
        <v>0</v>
      </c>
    </row>
    <row r="8" spans="1:30" ht="19.5" customHeight="1">
      <c r="A8" s="306"/>
      <c r="B8" s="301"/>
      <c r="C8" s="301" t="s">
        <v>100</v>
      </c>
      <c r="D8" s="194">
        <v>170989</v>
      </c>
      <c r="E8" s="194">
        <v>175777</v>
      </c>
      <c r="F8" s="107">
        <f>E8-D8</f>
        <v>4788</v>
      </c>
      <c r="G8" s="108"/>
      <c r="H8" s="194">
        <v>175777</v>
      </c>
      <c r="I8" s="256"/>
      <c r="J8" s="256"/>
      <c r="K8" s="109" t="s">
        <v>101</v>
      </c>
      <c r="L8" s="311"/>
      <c r="M8" s="311"/>
      <c r="N8" s="311"/>
      <c r="O8" s="557" t="s">
        <v>102</v>
      </c>
      <c r="P8" s="557"/>
      <c r="Q8" s="557"/>
      <c r="R8" s="557"/>
      <c r="S8" s="557"/>
      <c r="T8" s="139"/>
      <c r="U8" s="280">
        <v>175776500</v>
      </c>
      <c r="Z8" s="196">
        <f t="shared" ref="Z8" si="2">SUM(Z10:Z115)</f>
        <v>0</v>
      </c>
    </row>
    <row r="9" spans="1:30" ht="15" customHeight="1">
      <c r="A9" s="306"/>
      <c r="B9" s="301"/>
      <c r="C9" s="316"/>
      <c r="D9" s="371"/>
      <c r="E9" s="318"/>
      <c r="F9" s="110"/>
      <c r="G9" s="111"/>
      <c r="H9" s="318"/>
      <c r="I9" s="257"/>
      <c r="J9" s="257"/>
      <c r="K9" s="342"/>
      <c r="L9" s="308"/>
      <c r="M9" s="308"/>
      <c r="N9" s="308"/>
      <c r="O9" s="308"/>
      <c r="P9" s="308"/>
      <c r="Q9" s="308"/>
      <c r="R9" s="308"/>
      <c r="S9" s="308"/>
      <c r="T9" s="558"/>
      <c r="U9" s="559"/>
      <c r="Z9" s="196">
        <f t="shared" ref="Z9" si="3">SUM(Z11:Z116)</f>
        <v>0</v>
      </c>
    </row>
    <row r="10" spans="1:30" ht="20.100000000000001" customHeight="1">
      <c r="A10" s="306"/>
      <c r="B10" s="301"/>
      <c r="C10" s="301" t="s">
        <v>9</v>
      </c>
      <c r="D10" s="194">
        <v>48035</v>
      </c>
      <c r="E10" s="194">
        <v>48799</v>
      </c>
      <c r="F10" s="112">
        <f>E10-D10</f>
        <v>764</v>
      </c>
      <c r="G10" s="113"/>
      <c r="H10" s="194">
        <v>48699</v>
      </c>
      <c r="I10" s="256">
        <v>100</v>
      </c>
      <c r="J10" s="256"/>
      <c r="K10" s="109" t="s">
        <v>9</v>
      </c>
      <c r="L10" s="311"/>
      <c r="M10" s="311"/>
      <c r="N10" s="311"/>
      <c r="O10" s="557" t="s">
        <v>102</v>
      </c>
      <c r="P10" s="557"/>
      <c r="Q10" s="557"/>
      <c r="R10" s="557"/>
      <c r="S10" s="557"/>
      <c r="T10" s="311"/>
      <c r="U10" s="283">
        <v>48699484</v>
      </c>
      <c r="X10" s="196">
        <v>100000</v>
      </c>
      <c r="Z10" s="196">
        <f t="shared" ref="Z10" si="4">SUM(Z12:Z117)</f>
        <v>0</v>
      </c>
    </row>
    <row r="11" spans="1:30" ht="15" customHeight="1">
      <c r="A11" s="306"/>
      <c r="B11" s="301"/>
      <c r="C11" s="316"/>
      <c r="D11" s="194"/>
      <c r="E11" s="194"/>
      <c r="F11" s="114"/>
      <c r="G11" s="111"/>
      <c r="H11" s="194"/>
      <c r="I11" s="257"/>
      <c r="J11" s="257"/>
      <c r="K11" s="342"/>
      <c r="L11" s="308"/>
      <c r="M11" s="308"/>
      <c r="N11" s="308"/>
      <c r="O11" s="308"/>
      <c r="P11" s="308"/>
      <c r="Q11" s="308"/>
      <c r="R11" s="308"/>
      <c r="S11" s="308"/>
      <c r="T11" s="308"/>
      <c r="U11" s="309"/>
      <c r="Z11" s="196">
        <f t="shared" ref="Z11" si="5">SUM(Z13:Z118)</f>
        <v>0</v>
      </c>
    </row>
    <row r="12" spans="1:30" ht="20.100000000000001" customHeight="1">
      <c r="A12" s="306"/>
      <c r="B12" s="301"/>
      <c r="C12" s="548" t="s">
        <v>62</v>
      </c>
      <c r="D12" s="195">
        <v>18243</v>
      </c>
      <c r="E12" s="195">
        <v>18713</v>
      </c>
      <c r="F12" s="112">
        <f>E12-D12</f>
        <v>470</v>
      </c>
      <c r="G12" s="113"/>
      <c r="H12" s="195">
        <v>18713</v>
      </c>
      <c r="I12" s="256"/>
      <c r="J12" s="256"/>
      <c r="K12" s="109" t="s">
        <v>103</v>
      </c>
      <c r="L12" s="311"/>
      <c r="M12" s="311"/>
      <c r="N12" s="311"/>
      <c r="O12" s="311"/>
      <c r="P12" s="311"/>
      <c r="Q12" s="311"/>
      <c r="R12" s="311"/>
      <c r="S12" s="311"/>
      <c r="T12" s="311"/>
      <c r="U12" s="283">
        <v>18712960</v>
      </c>
      <c r="Z12" s="196">
        <f t="shared" ref="Z12" si="6">SUM(Z14:Z119)</f>
        <v>0</v>
      </c>
    </row>
    <row r="13" spans="1:30" ht="15.75" customHeight="1">
      <c r="A13" s="306"/>
      <c r="B13" s="301"/>
      <c r="C13" s="560"/>
      <c r="D13" s="194"/>
      <c r="E13" s="194"/>
      <c r="F13" s="112"/>
      <c r="G13" s="113"/>
      <c r="H13" s="194"/>
      <c r="I13" s="256"/>
      <c r="J13" s="256"/>
      <c r="K13" s="109"/>
      <c r="L13" s="311"/>
      <c r="M13" s="311"/>
      <c r="N13" s="311"/>
      <c r="O13" s="311"/>
      <c r="P13" s="311"/>
      <c r="Q13" s="311"/>
      <c r="R13" s="311"/>
      <c r="S13" s="311"/>
      <c r="T13" s="311"/>
      <c r="U13" s="283"/>
      <c r="Z13" s="196">
        <f t="shared" ref="Z13" si="7">SUM(Z15:Z120)</f>
        <v>0</v>
      </c>
    </row>
    <row r="14" spans="1:30" ht="20.100000000000001" customHeight="1">
      <c r="A14" s="306"/>
      <c r="B14" s="301"/>
      <c r="C14" s="548" t="s">
        <v>104</v>
      </c>
      <c r="D14" s="195">
        <v>19163</v>
      </c>
      <c r="E14" s="195">
        <v>19385</v>
      </c>
      <c r="F14" s="115">
        <f>E14-D14</f>
        <v>222</v>
      </c>
      <c r="G14" s="319"/>
      <c r="H14" s="195">
        <v>19385</v>
      </c>
      <c r="I14" s="258"/>
      <c r="J14" s="258"/>
      <c r="K14" s="116" t="s">
        <v>105</v>
      </c>
      <c r="L14" s="307"/>
      <c r="M14" s="307"/>
      <c r="N14" s="307"/>
      <c r="O14" s="307"/>
      <c r="P14" s="307"/>
      <c r="Q14" s="307"/>
      <c r="R14" s="307"/>
      <c r="S14" s="307"/>
      <c r="T14" s="307"/>
      <c r="U14" s="117">
        <v>19385160</v>
      </c>
      <c r="Z14" s="196">
        <f t="shared" ref="Z14" si="8">SUM(Z16:Z121)</f>
        <v>0</v>
      </c>
    </row>
    <row r="15" spans="1:30" s="196" customFormat="1" ht="21" customHeight="1">
      <c r="A15" s="306"/>
      <c r="B15" s="301"/>
      <c r="C15" s="562"/>
      <c r="D15" s="194"/>
      <c r="E15" s="194"/>
      <c r="F15" s="208">
        <f t="shared" ref="F15:F24" si="9">E15-D15</f>
        <v>0</v>
      </c>
      <c r="G15" s="320"/>
      <c r="H15" s="257"/>
      <c r="I15" s="257"/>
      <c r="J15" s="257"/>
      <c r="K15" s="342"/>
      <c r="L15" s="308"/>
      <c r="M15" s="308"/>
      <c r="N15" s="308"/>
      <c r="O15" s="308"/>
      <c r="P15" s="308"/>
      <c r="Q15" s="308"/>
      <c r="R15" s="308"/>
      <c r="S15" s="308"/>
      <c r="T15" s="308"/>
      <c r="U15" s="309"/>
      <c r="Z15" s="196">
        <f t="shared" ref="Z15" si="10">SUM(Z17:Z122)</f>
        <v>0</v>
      </c>
    </row>
    <row r="16" spans="1:30" s="196" customFormat="1" ht="20.100000000000001" customHeight="1">
      <c r="A16" s="306"/>
      <c r="B16" s="301"/>
      <c r="C16" s="310" t="s">
        <v>106</v>
      </c>
      <c r="D16" s="370">
        <v>400</v>
      </c>
      <c r="E16" s="317">
        <v>400</v>
      </c>
      <c r="F16" s="268">
        <f t="shared" si="9"/>
        <v>0</v>
      </c>
      <c r="G16" s="209"/>
      <c r="H16" s="256"/>
      <c r="I16" s="256">
        <v>0</v>
      </c>
      <c r="J16" s="256">
        <v>400</v>
      </c>
      <c r="K16" s="563" t="s">
        <v>129</v>
      </c>
      <c r="L16" s="564"/>
      <c r="M16" s="311"/>
      <c r="N16" s="557">
        <v>100000</v>
      </c>
      <c r="O16" s="557"/>
      <c r="P16" s="307" t="s">
        <v>53</v>
      </c>
      <c r="Q16" s="557">
        <v>4</v>
      </c>
      <c r="R16" s="557"/>
      <c r="S16" s="139" t="s">
        <v>126</v>
      </c>
      <c r="T16" s="307" t="s">
        <v>55</v>
      </c>
      <c r="U16" s="283">
        <f t="shared" ref="U16" si="11">N16*Q16</f>
        <v>400000</v>
      </c>
      <c r="V16" s="196">
        <v>400000</v>
      </c>
      <c r="Z16" s="196">
        <f t="shared" ref="Z16" si="12">SUM(Z18:Z123)</f>
        <v>0</v>
      </c>
    </row>
    <row r="17" spans="1:29" s="196" customFormat="1" ht="20.100000000000001" customHeight="1">
      <c r="A17" s="306"/>
      <c r="B17" s="548" t="s">
        <v>63</v>
      </c>
      <c r="C17" s="119"/>
      <c r="D17" s="57">
        <f>SUM(D18:D21)</f>
        <v>1800</v>
      </c>
      <c r="E17" s="57">
        <f>SUM(E18:E21)</f>
        <v>1800</v>
      </c>
      <c r="F17" s="120">
        <f t="shared" si="9"/>
        <v>0</v>
      </c>
      <c r="G17" s="118"/>
      <c r="H17" s="255"/>
      <c r="I17" s="255"/>
      <c r="J17" s="255"/>
      <c r="K17" s="328"/>
      <c r="L17" s="304"/>
      <c r="M17" s="304"/>
      <c r="N17" s="304"/>
      <c r="O17" s="304"/>
      <c r="P17" s="304"/>
      <c r="Q17" s="304"/>
      <c r="R17" s="304"/>
      <c r="S17" s="304"/>
      <c r="T17" s="304"/>
      <c r="U17" s="106"/>
      <c r="Z17" s="196">
        <f t="shared" ref="Z17" si="13">SUM(Z19:Z124)</f>
        <v>0</v>
      </c>
    </row>
    <row r="18" spans="1:29" s="196" customFormat="1" ht="21.75" customHeight="1">
      <c r="A18" s="306"/>
      <c r="B18" s="549"/>
      <c r="C18" s="119" t="s">
        <v>64</v>
      </c>
      <c r="D18" s="371">
        <v>400</v>
      </c>
      <c r="E18" s="318">
        <v>400</v>
      </c>
      <c r="F18" s="120">
        <f t="shared" si="9"/>
        <v>0</v>
      </c>
      <c r="G18" s="118"/>
      <c r="H18" s="255"/>
      <c r="I18" s="255">
        <v>400</v>
      </c>
      <c r="J18" s="255"/>
      <c r="K18" s="550" t="s">
        <v>64</v>
      </c>
      <c r="L18" s="551"/>
      <c r="M18" s="304"/>
      <c r="N18" s="152">
        <v>50</v>
      </c>
      <c r="O18" s="304">
        <v>40000</v>
      </c>
      <c r="P18" s="304" t="s">
        <v>53</v>
      </c>
      <c r="Q18" s="552">
        <v>10</v>
      </c>
      <c r="R18" s="552"/>
      <c r="S18" s="286" t="s">
        <v>67</v>
      </c>
      <c r="T18" s="304" t="s">
        <v>55</v>
      </c>
      <c r="U18" s="106">
        <v>400000</v>
      </c>
      <c r="X18" s="196">
        <v>400000</v>
      </c>
      <c r="Z18" s="196">
        <f t="shared" ref="Z18" si="14">SUM(Z20:Z125)</f>
        <v>0</v>
      </c>
    </row>
    <row r="19" spans="1:29" s="196" customFormat="1" ht="20.100000000000001" customHeight="1">
      <c r="A19" s="306"/>
      <c r="B19" s="301"/>
      <c r="C19" s="315" t="s">
        <v>65</v>
      </c>
      <c r="D19" s="65">
        <v>1400</v>
      </c>
      <c r="E19" s="65">
        <v>1400</v>
      </c>
      <c r="F19" s="115">
        <f t="shared" si="9"/>
        <v>0</v>
      </c>
      <c r="G19" s="319"/>
      <c r="H19" s="258"/>
      <c r="I19" s="258">
        <v>800</v>
      </c>
      <c r="J19" s="258"/>
      <c r="K19" s="324" t="s">
        <v>127</v>
      </c>
      <c r="L19" s="325"/>
      <c r="M19" s="307"/>
      <c r="N19" s="557">
        <v>400000</v>
      </c>
      <c r="O19" s="557"/>
      <c r="P19" s="307" t="s">
        <v>53</v>
      </c>
      <c r="Q19" s="557">
        <v>2</v>
      </c>
      <c r="R19" s="557"/>
      <c r="S19" s="139" t="s">
        <v>67</v>
      </c>
      <c r="T19" s="307" t="s">
        <v>55</v>
      </c>
      <c r="U19" s="283">
        <f t="shared" ref="U19:U21" si="15">N19*Q19</f>
        <v>800000</v>
      </c>
      <c r="X19" s="196">
        <v>800000</v>
      </c>
      <c r="Z19" s="196">
        <f t="shared" ref="Z19" si="16">SUM(Z21:Z126)</f>
        <v>0</v>
      </c>
    </row>
    <row r="20" spans="1:29" s="196" customFormat="1" ht="27" customHeight="1">
      <c r="A20" s="306"/>
      <c r="B20" s="301"/>
      <c r="C20" s="301"/>
      <c r="D20" s="65"/>
      <c r="E20" s="65"/>
      <c r="F20" s="112"/>
      <c r="G20" s="209"/>
      <c r="H20" s="256"/>
      <c r="I20" s="256">
        <v>200</v>
      </c>
      <c r="J20" s="256"/>
      <c r="K20" s="454" t="s">
        <v>262</v>
      </c>
      <c r="L20" s="313"/>
      <c r="M20" s="311"/>
      <c r="N20" s="561">
        <v>50000</v>
      </c>
      <c r="O20" s="561"/>
      <c r="P20" s="311" t="s">
        <v>53</v>
      </c>
      <c r="Q20" s="561">
        <v>4</v>
      </c>
      <c r="R20" s="561"/>
      <c r="S20" s="124" t="s">
        <v>67</v>
      </c>
      <c r="T20" s="311" t="s">
        <v>55</v>
      </c>
      <c r="U20" s="283">
        <f t="shared" si="15"/>
        <v>200000</v>
      </c>
      <c r="X20" s="196">
        <v>200000</v>
      </c>
      <c r="Z20" s="196">
        <f t="shared" ref="Z20" si="17">SUM(Z22:Z127)</f>
        <v>0</v>
      </c>
    </row>
    <row r="21" spans="1:29" s="196" customFormat="1" ht="25.5" customHeight="1">
      <c r="A21" s="306"/>
      <c r="B21" s="316"/>
      <c r="C21" s="316"/>
      <c r="D21" s="371"/>
      <c r="E21" s="318"/>
      <c r="F21" s="114"/>
      <c r="G21" s="320"/>
      <c r="H21" s="257"/>
      <c r="I21" s="257">
        <v>400</v>
      </c>
      <c r="J21" s="257"/>
      <c r="K21" s="321" t="s">
        <v>128</v>
      </c>
      <c r="L21" s="308"/>
      <c r="M21" s="308"/>
      <c r="N21" s="561">
        <v>100000</v>
      </c>
      <c r="O21" s="561"/>
      <c r="P21" s="311" t="s">
        <v>53</v>
      </c>
      <c r="Q21" s="561">
        <v>4</v>
      </c>
      <c r="R21" s="561"/>
      <c r="S21" s="124" t="s">
        <v>67</v>
      </c>
      <c r="T21" s="311" t="s">
        <v>55</v>
      </c>
      <c r="U21" s="283">
        <f t="shared" si="15"/>
        <v>400000</v>
      </c>
      <c r="X21" s="196">
        <v>400000</v>
      </c>
      <c r="Z21" s="196">
        <f t="shared" ref="Z21" si="18">SUM(Z23:Z128)</f>
        <v>0</v>
      </c>
    </row>
    <row r="22" spans="1:29" s="196" customFormat="1" ht="20.25" customHeight="1">
      <c r="A22" s="306"/>
      <c r="B22" s="301" t="s">
        <v>11</v>
      </c>
      <c r="C22" s="119"/>
      <c r="D22" s="57">
        <f>SUM(D23:D53)</f>
        <v>33896</v>
      </c>
      <c r="E22" s="57">
        <f>SUM(E23:E53)</f>
        <v>32116</v>
      </c>
      <c r="F22" s="120">
        <f t="shared" si="9"/>
        <v>-1780</v>
      </c>
      <c r="G22" s="118"/>
      <c r="H22" s="255"/>
      <c r="I22" s="255"/>
      <c r="J22" s="255"/>
      <c r="K22" s="328"/>
      <c r="L22" s="304"/>
      <c r="M22" s="304"/>
      <c r="N22" s="304"/>
      <c r="O22" s="304"/>
      <c r="P22" s="304"/>
      <c r="Q22" s="304"/>
      <c r="R22" s="304"/>
      <c r="S22" s="304"/>
      <c r="T22" s="304"/>
      <c r="U22" s="106"/>
      <c r="Z22" s="196">
        <f t="shared" ref="Z22" si="19">SUM(Z24:Z129)</f>
        <v>0</v>
      </c>
    </row>
    <row r="23" spans="1:29" s="196" customFormat="1" ht="26.25" customHeight="1">
      <c r="A23" s="306"/>
      <c r="B23" s="301"/>
      <c r="C23" s="369" t="s">
        <v>107</v>
      </c>
      <c r="D23" s="370">
        <v>1150</v>
      </c>
      <c r="E23" s="370">
        <v>1150</v>
      </c>
      <c r="F23" s="370">
        <f>E23-D23</f>
        <v>0</v>
      </c>
      <c r="G23" s="372"/>
      <c r="H23" s="258"/>
      <c r="I23" s="258">
        <v>1150</v>
      </c>
      <c r="J23" s="258"/>
      <c r="K23" s="367" t="s">
        <v>229</v>
      </c>
      <c r="L23" s="307"/>
      <c r="M23" s="307"/>
      <c r="N23" s="307"/>
      <c r="O23" s="307">
        <v>115000</v>
      </c>
      <c r="P23" s="307" t="s">
        <v>53</v>
      </c>
      <c r="Q23" s="557">
        <v>10</v>
      </c>
      <c r="R23" s="557"/>
      <c r="S23" s="307" t="s">
        <v>54</v>
      </c>
      <c r="T23" s="307" t="s">
        <v>55</v>
      </c>
      <c r="U23" s="117">
        <f>O23*Q23</f>
        <v>1150000</v>
      </c>
      <c r="X23" s="196">
        <v>1150000</v>
      </c>
      <c r="Z23" s="196">
        <f t="shared" ref="Z23" si="20">SUM(Z25:Z130)</f>
        <v>0</v>
      </c>
    </row>
    <row r="24" spans="1:29" ht="24.75" customHeight="1">
      <c r="A24" s="306"/>
      <c r="B24" s="323"/>
      <c r="C24" s="568" t="s">
        <v>58</v>
      </c>
      <c r="D24" s="189">
        <v>5831</v>
      </c>
      <c r="E24" s="189">
        <v>6261</v>
      </c>
      <c r="F24" s="137">
        <f t="shared" si="9"/>
        <v>430</v>
      </c>
      <c r="G24" s="138"/>
      <c r="H24" s="259">
        <v>200</v>
      </c>
      <c r="I24" s="259">
        <v>300</v>
      </c>
      <c r="J24" s="259"/>
      <c r="K24" s="570" t="s">
        <v>108</v>
      </c>
      <c r="L24" s="571"/>
      <c r="M24" s="307"/>
      <c r="N24" s="557">
        <v>100000</v>
      </c>
      <c r="O24" s="557"/>
      <c r="P24" s="307" t="s">
        <v>53</v>
      </c>
      <c r="Q24" s="557">
        <v>5</v>
      </c>
      <c r="R24" s="557"/>
      <c r="S24" s="139" t="s">
        <v>67</v>
      </c>
      <c r="T24" s="307" t="s">
        <v>55</v>
      </c>
      <c r="U24" s="117">
        <f t="shared" ref="U24:U53" si="21">N24*Q24</f>
        <v>500000</v>
      </c>
      <c r="V24" s="196"/>
      <c r="W24" s="196"/>
      <c r="X24" s="196">
        <v>300000</v>
      </c>
      <c r="Y24" s="196"/>
      <c r="Z24" s="196">
        <f t="shared" ref="Z24" si="22">SUM(Z26:Z131)</f>
        <v>0</v>
      </c>
      <c r="AA24" s="196"/>
      <c r="AB24" s="196"/>
      <c r="AC24" s="196"/>
    </row>
    <row r="25" spans="1:29" ht="20.100000000000001" customHeight="1" thickBot="1">
      <c r="A25" s="183"/>
      <c r="B25" s="184"/>
      <c r="C25" s="569"/>
      <c r="D25" s="126"/>
      <c r="E25" s="126"/>
      <c r="F25" s="127"/>
      <c r="G25" s="128"/>
      <c r="H25" s="261">
        <v>200</v>
      </c>
      <c r="I25" s="261">
        <v>400</v>
      </c>
      <c r="J25" s="261"/>
      <c r="K25" s="572" t="s">
        <v>169</v>
      </c>
      <c r="L25" s="573"/>
      <c r="M25" s="314"/>
      <c r="N25" s="574">
        <v>50000</v>
      </c>
      <c r="O25" s="574"/>
      <c r="P25" s="314" t="s">
        <v>53</v>
      </c>
      <c r="Q25" s="574">
        <v>12</v>
      </c>
      <c r="R25" s="574"/>
      <c r="S25" s="129" t="s">
        <v>54</v>
      </c>
      <c r="T25" s="314" t="s">
        <v>55</v>
      </c>
      <c r="U25" s="130">
        <f t="shared" si="21"/>
        <v>600000</v>
      </c>
      <c r="V25" s="196"/>
      <c r="W25" s="196"/>
      <c r="X25" s="196">
        <v>400000</v>
      </c>
      <c r="Y25" s="196"/>
      <c r="Z25" s="196">
        <f t="shared" ref="Z25" si="23">SUM(Z27:Z132)</f>
        <v>0</v>
      </c>
      <c r="AA25" s="196"/>
      <c r="AB25" s="196"/>
      <c r="AC25" s="196"/>
    </row>
    <row r="26" spans="1:29" ht="20.100000000000001" customHeight="1">
      <c r="A26" s="305"/>
      <c r="B26" s="276"/>
      <c r="C26" s="270"/>
      <c r="D26" s="271"/>
      <c r="E26" s="271"/>
      <c r="F26" s="272"/>
      <c r="G26" s="275"/>
      <c r="H26" s="278"/>
      <c r="I26" s="278">
        <v>480</v>
      </c>
      <c r="J26" s="278"/>
      <c r="K26" s="565" t="s">
        <v>159</v>
      </c>
      <c r="L26" s="566"/>
      <c r="M26" s="341"/>
      <c r="N26" s="567">
        <v>40000</v>
      </c>
      <c r="O26" s="567"/>
      <c r="P26" s="341" t="s">
        <v>53</v>
      </c>
      <c r="Q26" s="567">
        <v>12</v>
      </c>
      <c r="R26" s="567"/>
      <c r="S26" s="273" t="s">
        <v>54</v>
      </c>
      <c r="T26" s="341" t="s">
        <v>55</v>
      </c>
      <c r="U26" s="274">
        <f>N26*Q26</f>
        <v>480000</v>
      </c>
      <c r="V26" s="196"/>
      <c r="W26" s="196"/>
      <c r="X26" s="196">
        <v>480000</v>
      </c>
      <c r="Y26" s="196"/>
      <c r="Z26" s="196">
        <f t="shared" ref="Z26" si="24">SUM(Z28:Z133)</f>
        <v>0</v>
      </c>
      <c r="AA26" s="196"/>
      <c r="AB26" s="196"/>
      <c r="AC26" s="196"/>
    </row>
    <row r="27" spans="1:29" ht="20.100000000000001" customHeight="1">
      <c r="A27" s="306"/>
      <c r="B27" s="125"/>
      <c r="C27" s="323"/>
      <c r="D27" s="121"/>
      <c r="E27" s="121"/>
      <c r="F27" s="122"/>
      <c r="G27" s="123"/>
      <c r="H27" s="260"/>
      <c r="I27" s="260">
        <v>520</v>
      </c>
      <c r="J27" s="260"/>
      <c r="K27" s="563" t="s">
        <v>236</v>
      </c>
      <c r="L27" s="564"/>
      <c r="M27" s="311"/>
      <c r="N27" s="561">
        <v>43350</v>
      </c>
      <c r="O27" s="561"/>
      <c r="P27" s="311" t="s">
        <v>53</v>
      </c>
      <c r="Q27" s="561">
        <v>12</v>
      </c>
      <c r="R27" s="561"/>
      <c r="S27" s="124" t="s">
        <v>54</v>
      </c>
      <c r="T27" s="311" t="s">
        <v>55</v>
      </c>
      <c r="U27" s="283">
        <f t="shared" ref="U27:U30" si="25">N27*Q27</f>
        <v>520200</v>
      </c>
      <c r="V27" s="196"/>
      <c r="W27" s="196"/>
      <c r="X27" s="196">
        <v>520000</v>
      </c>
      <c r="Y27" s="196"/>
      <c r="Z27" s="196">
        <f t="shared" ref="Z27" si="26">SUM(Z29:Z134)</f>
        <v>0</v>
      </c>
      <c r="AA27" s="196"/>
      <c r="AB27" s="196"/>
      <c r="AC27" s="196"/>
    </row>
    <row r="28" spans="1:29" ht="20.100000000000001" customHeight="1">
      <c r="A28" s="306"/>
      <c r="B28" s="125"/>
      <c r="C28" s="323"/>
      <c r="D28" s="121"/>
      <c r="E28" s="121"/>
      <c r="F28" s="122"/>
      <c r="G28" s="123"/>
      <c r="H28" s="260">
        <v>396</v>
      </c>
      <c r="I28" s="260">
        <v>84</v>
      </c>
      <c r="J28" s="260"/>
      <c r="K28" s="312" t="s">
        <v>121</v>
      </c>
      <c r="L28" s="313"/>
      <c r="M28" s="311"/>
      <c r="N28" s="561">
        <v>40000</v>
      </c>
      <c r="O28" s="561"/>
      <c r="P28" s="311" t="s">
        <v>53</v>
      </c>
      <c r="Q28" s="561">
        <v>12</v>
      </c>
      <c r="R28" s="561"/>
      <c r="S28" s="124" t="s">
        <v>54</v>
      </c>
      <c r="T28" s="311" t="s">
        <v>55</v>
      </c>
      <c r="U28" s="283">
        <f t="shared" si="25"/>
        <v>480000</v>
      </c>
      <c r="V28" s="196"/>
      <c r="W28" s="196"/>
      <c r="X28" s="196">
        <v>84000</v>
      </c>
      <c r="Y28" s="196"/>
      <c r="Z28" s="196">
        <f t="shared" ref="Z28" si="27">SUM(Z30:Z135)</f>
        <v>0</v>
      </c>
      <c r="AA28" s="196"/>
      <c r="AB28" s="196"/>
      <c r="AC28" s="196"/>
    </row>
    <row r="29" spans="1:29" ht="20.100000000000001" customHeight="1">
      <c r="A29" s="306"/>
      <c r="B29" s="125"/>
      <c r="C29" s="323"/>
      <c r="D29" s="121"/>
      <c r="E29" s="121"/>
      <c r="F29" s="122"/>
      <c r="G29" s="123"/>
      <c r="H29" s="260">
        <v>491</v>
      </c>
      <c r="I29" s="260"/>
      <c r="J29" s="260"/>
      <c r="K29" s="312" t="s">
        <v>122</v>
      </c>
      <c r="L29" s="313"/>
      <c r="M29" s="311"/>
      <c r="N29" s="561">
        <v>40900</v>
      </c>
      <c r="O29" s="561"/>
      <c r="P29" s="311" t="s">
        <v>53</v>
      </c>
      <c r="Q29" s="561">
        <v>12</v>
      </c>
      <c r="R29" s="561"/>
      <c r="S29" s="124" t="s">
        <v>54</v>
      </c>
      <c r="T29" s="311" t="s">
        <v>55</v>
      </c>
      <c r="U29" s="283">
        <f t="shared" si="25"/>
        <v>490800</v>
      </c>
      <c r="V29" s="196"/>
      <c r="W29" s="196"/>
      <c r="X29" s="196"/>
      <c r="Y29" s="196"/>
      <c r="Z29" s="196">
        <f t="shared" ref="Z29" si="28">SUM(Z31:Z136)</f>
        <v>0</v>
      </c>
      <c r="AA29" s="196"/>
      <c r="AB29" s="196"/>
      <c r="AC29" s="196"/>
    </row>
    <row r="30" spans="1:29" ht="20.100000000000001" customHeight="1">
      <c r="A30" s="306"/>
      <c r="B30" s="125"/>
      <c r="C30" s="323"/>
      <c r="D30" s="121"/>
      <c r="E30" s="121"/>
      <c r="F30" s="122"/>
      <c r="G30" s="123"/>
      <c r="H30" s="260">
        <v>430</v>
      </c>
      <c r="I30" s="260">
        <v>1400</v>
      </c>
      <c r="J30" s="260"/>
      <c r="K30" s="563" t="s">
        <v>109</v>
      </c>
      <c r="L30" s="564"/>
      <c r="M30" s="311"/>
      <c r="N30" s="561">
        <v>152500</v>
      </c>
      <c r="O30" s="561"/>
      <c r="P30" s="311" t="s">
        <v>53</v>
      </c>
      <c r="Q30" s="561">
        <v>12</v>
      </c>
      <c r="R30" s="561"/>
      <c r="S30" s="124" t="s">
        <v>54</v>
      </c>
      <c r="T30" s="311" t="s">
        <v>55</v>
      </c>
      <c r="U30" s="455">
        <f t="shared" si="25"/>
        <v>1830000</v>
      </c>
      <c r="V30" s="196"/>
      <c r="W30" s="196"/>
      <c r="X30" s="196">
        <v>1400000</v>
      </c>
      <c r="Y30" s="196"/>
      <c r="Z30" s="196">
        <f t="shared" ref="Z30" si="29">SUM(Z32:Z137)</f>
        <v>0</v>
      </c>
      <c r="AA30" s="196"/>
      <c r="AB30" s="196"/>
      <c r="AC30" s="196"/>
    </row>
    <row r="31" spans="1:29" ht="20.100000000000001" customHeight="1">
      <c r="A31" s="374"/>
      <c r="B31" s="125"/>
      <c r="C31" s="368"/>
      <c r="D31" s="121"/>
      <c r="E31" s="121"/>
      <c r="F31" s="122"/>
      <c r="G31" s="123"/>
      <c r="H31" s="260"/>
      <c r="I31" s="260">
        <v>1000</v>
      </c>
      <c r="J31" s="260"/>
      <c r="K31" s="365" t="s">
        <v>220</v>
      </c>
      <c r="L31" s="366"/>
      <c r="M31" s="364"/>
      <c r="N31" s="561">
        <v>1000000</v>
      </c>
      <c r="O31" s="561"/>
      <c r="P31" s="364" t="s">
        <v>53</v>
      </c>
      <c r="Q31" s="561">
        <v>1</v>
      </c>
      <c r="R31" s="561"/>
      <c r="S31" s="124" t="s">
        <v>67</v>
      </c>
      <c r="T31" s="364" t="s">
        <v>55</v>
      </c>
      <c r="U31" s="283">
        <f t="shared" ref="U31" si="30">N31*Q31</f>
        <v>1000000</v>
      </c>
      <c r="V31" s="196"/>
      <c r="W31" s="196"/>
      <c r="X31" s="196">
        <v>1000000</v>
      </c>
      <c r="Y31" s="196"/>
      <c r="Z31" s="196">
        <f t="shared" ref="Z31" si="31">SUM(Z33:Z138)</f>
        <v>0</v>
      </c>
      <c r="AA31" s="196"/>
      <c r="AB31" s="196"/>
      <c r="AC31" s="196"/>
    </row>
    <row r="32" spans="1:29" ht="20.100000000000001" customHeight="1">
      <c r="A32" s="374"/>
      <c r="B32" s="125"/>
      <c r="C32" s="368"/>
      <c r="D32" s="121"/>
      <c r="E32" s="121"/>
      <c r="F32" s="122"/>
      <c r="G32" s="123"/>
      <c r="H32" s="260"/>
      <c r="I32" s="260">
        <v>360</v>
      </c>
      <c r="J32" s="260"/>
      <c r="K32" s="365" t="s">
        <v>219</v>
      </c>
      <c r="L32" s="366"/>
      <c r="M32" s="364"/>
      <c r="N32" s="561">
        <v>30000</v>
      </c>
      <c r="O32" s="561"/>
      <c r="P32" s="364" t="s">
        <v>53</v>
      </c>
      <c r="Q32" s="561">
        <v>12</v>
      </c>
      <c r="R32" s="561"/>
      <c r="S32" s="124" t="s">
        <v>54</v>
      </c>
      <c r="T32" s="364" t="s">
        <v>55</v>
      </c>
      <c r="U32" s="283">
        <f t="shared" ref="U32" si="32">N32*Q32</f>
        <v>360000</v>
      </c>
      <c r="V32" s="196"/>
      <c r="W32" s="196"/>
      <c r="X32" s="196">
        <v>360000</v>
      </c>
      <c r="Y32" s="196"/>
      <c r="Z32" s="196">
        <f t="shared" ref="Z32" si="33">SUM(Z34:Z139)</f>
        <v>0</v>
      </c>
      <c r="AA32" s="196"/>
      <c r="AB32" s="196"/>
      <c r="AC32" s="196"/>
    </row>
    <row r="33" spans="1:29" ht="20.100000000000001" customHeight="1">
      <c r="A33" s="306"/>
      <c r="B33" s="125"/>
      <c r="C33" s="281"/>
      <c r="D33" s="131"/>
      <c r="E33" s="131"/>
      <c r="F33" s="132"/>
      <c r="G33" s="133"/>
      <c r="H33" s="262"/>
      <c r="I33" s="262"/>
      <c r="J33" s="262"/>
      <c r="K33" s="575" t="s">
        <v>8</v>
      </c>
      <c r="L33" s="576"/>
      <c r="M33" s="308"/>
      <c r="N33" s="558"/>
      <c r="O33" s="558"/>
      <c r="P33" s="308"/>
      <c r="Q33" s="558"/>
      <c r="R33" s="558"/>
      <c r="S33" s="134"/>
      <c r="T33" s="308"/>
      <c r="U33" s="309">
        <f>SUM(U24:U32)</f>
        <v>6261000</v>
      </c>
      <c r="V33" s="196"/>
      <c r="W33" s="196"/>
      <c r="X33" s="196"/>
      <c r="Y33" s="196"/>
      <c r="Z33" s="196">
        <f t="shared" ref="Z33" si="34">SUM(Z35:Z140)</f>
        <v>0</v>
      </c>
      <c r="AA33" s="196"/>
      <c r="AB33" s="196"/>
      <c r="AC33" s="196"/>
    </row>
    <row r="34" spans="1:29" ht="18.95" customHeight="1">
      <c r="A34" s="306"/>
      <c r="B34" s="323"/>
      <c r="C34" s="323" t="s">
        <v>44</v>
      </c>
      <c r="D34" s="121">
        <v>11640</v>
      </c>
      <c r="E34" s="121">
        <v>12290</v>
      </c>
      <c r="F34" s="122">
        <f>E34-D34</f>
        <v>650</v>
      </c>
      <c r="G34" s="123"/>
      <c r="H34" s="260">
        <v>7000</v>
      </c>
      <c r="I34" s="260">
        <v>1400</v>
      </c>
      <c r="J34" s="260"/>
      <c r="K34" s="563" t="s">
        <v>49</v>
      </c>
      <c r="L34" s="564"/>
      <c r="M34" s="311"/>
      <c r="N34" s="561">
        <v>700000</v>
      </c>
      <c r="O34" s="561"/>
      <c r="P34" s="311" t="s">
        <v>53</v>
      </c>
      <c r="Q34" s="561">
        <v>12</v>
      </c>
      <c r="R34" s="561"/>
      <c r="S34" s="124" t="s">
        <v>54</v>
      </c>
      <c r="T34" s="311" t="s">
        <v>55</v>
      </c>
      <c r="U34" s="283">
        <f t="shared" ref="U34:U37" si="35">N34*Q34</f>
        <v>8400000</v>
      </c>
      <c r="V34" s="196"/>
      <c r="W34" s="196"/>
      <c r="X34" s="196">
        <v>1400000</v>
      </c>
      <c r="Y34" s="196"/>
      <c r="Z34" s="196">
        <f t="shared" ref="Z34" si="36">SUM(Z36:Z141)</f>
        <v>0</v>
      </c>
      <c r="AA34" s="196"/>
      <c r="AB34" s="196"/>
      <c r="AC34" s="196"/>
    </row>
    <row r="35" spans="1:29" ht="18.95" customHeight="1">
      <c r="A35" s="306"/>
      <c r="B35" s="125"/>
      <c r="C35" s="323"/>
      <c r="D35" s="121"/>
      <c r="E35" s="121"/>
      <c r="F35" s="122"/>
      <c r="G35" s="123"/>
      <c r="H35" s="260">
        <v>0</v>
      </c>
      <c r="I35" s="260">
        <v>0</v>
      </c>
      <c r="J35" s="260"/>
      <c r="K35" s="563" t="s">
        <v>50</v>
      </c>
      <c r="L35" s="564"/>
      <c r="M35" s="311"/>
      <c r="N35" s="561">
        <v>0</v>
      </c>
      <c r="O35" s="561"/>
      <c r="P35" s="311" t="s">
        <v>53</v>
      </c>
      <c r="Q35" s="561">
        <v>12</v>
      </c>
      <c r="R35" s="561"/>
      <c r="S35" s="124" t="s">
        <v>54</v>
      </c>
      <c r="T35" s="311" t="s">
        <v>55</v>
      </c>
      <c r="U35" s="283">
        <f t="shared" si="35"/>
        <v>0</v>
      </c>
      <c r="V35" s="196"/>
      <c r="W35" s="196"/>
      <c r="X35" s="196">
        <v>150000</v>
      </c>
      <c r="Y35" s="196"/>
      <c r="Z35" s="196">
        <f t="shared" ref="Z35" si="37">SUM(Z37:Z142)</f>
        <v>0</v>
      </c>
      <c r="AA35" s="196"/>
      <c r="AB35" s="196"/>
      <c r="AC35" s="196"/>
    </row>
    <row r="36" spans="1:29" ht="18.95" customHeight="1">
      <c r="A36" s="374"/>
      <c r="B36" s="125"/>
      <c r="C36" s="368"/>
      <c r="D36" s="121"/>
      <c r="E36" s="121"/>
      <c r="F36" s="122"/>
      <c r="G36" s="123"/>
      <c r="H36" s="260">
        <v>1200</v>
      </c>
      <c r="I36" s="260">
        <v>150</v>
      </c>
      <c r="J36" s="260"/>
      <c r="K36" s="451" t="s">
        <v>249</v>
      </c>
      <c r="L36" s="366"/>
      <c r="M36" s="364"/>
      <c r="N36" s="561">
        <v>112500</v>
      </c>
      <c r="O36" s="561"/>
      <c r="P36" s="364" t="s">
        <v>53</v>
      </c>
      <c r="Q36" s="561">
        <v>12</v>
      </c>
      <c r="R36" s="561"/>
      <c r="S36" s="124" t="s">
        <v>54</v>
      </c>
      <c r="T36" s="364" t="s">
        <v>55</v>
      </c>
      <c r="U36" s="455">
        <f t="shared" ref="U36" si="38">N36*Q36</f>
        <v>1350000</v>
      </c>
      <c r="V36" s="196"/>
      <c r="W36" s="196"/>
      <c r="X36" s="196"/>
      <c r="Y36" s="196"/>
      <c r="Z36" s="196">
        <f t="shared" ref="Z36" si="39">SUM(Z39:Z143)</f>
        <v>0</v>
      </c>
      <c r="AA36" s="196"/>
      <c r="AB36" s="196"/>
      <c r="AC36" s="196"/>
    </row>
    <row r="37" spans="1:29" ht="18.95" customHeight="1">
      <c r="A37" s="306"/>
      <c r="B37" s="125"/>
      <c r="C37" s="323"/>
      <c r="D37" s="121"/>
      <c r="E37" s="121"/>
      <c r="F37" s="122"/>
      <c r="G37" s="123"/>
      <c r="H37" s="260">
        <v>2200</v>
      </c>
      <c r="I37" s="260">
        <v>220</v>
      </c>
      <c r="J37" s="260"/>
      <c r="K37" s="563" t="s">
        <v>51</v>
      </c>
      <c r="L37" s="564"/>
      <c r="M37" s="311"/>
      <c r="N37" s="561">
        <v>201660</v>
      </c>
      <c r="O37" s="561"/>
      <c r="P37" s="311" t="s">
        <v>53</v>
      </c>
      <c r="Q37" s="561">
        <v>12</v>
      </c>
      <c r="R37" s="561"/>
      <c r="S37" s="124" t="s">
        <v>54</v>
      </c>
      <c r="T37" s="311" t="s">
        <v>55</v>
      </c>
      <c r="U37" s="455">
        <f t="shared" si="35"/>
        <v>2419920</v>
      </c>
      <c r="V37" s="196"/>
      <c r="W37" s="196"/>
      <c r="X37" s="196">
        <v>220000</v>
      </c>
      <c r="Y37" s="196"/>
      <c r="Z37" s="196">
        <f t="shared" ref="Z37" si="40">SUM(Z40:Z144)</f>
        <v>0</v>
      </c>
      <c r="AA37" s="196"/>
      <c r="AB37" s="196"/>
      <c r="AC37" s="196"/>
    </row>
    <row r="38" spans="1:29" ht="18.95" customHeight="1">
      <c r="A38" s="437"/>
      <c r="B38" s="125"/>
      <c r="C38" s="436"/>
      <c r="D38" s="121"/>
      <c r="E38" s="121"/>
      <c r="F38" s="122"/>
      <c r="G38" s="123"/>
      <c r="H38" s="260"/>
      <c r="I38" s="260">
        <v>120</v>
      </c>
      <c r="J38" s="260"/>
      <c r="K38" s="563" t="s">
        <v>60</v>
      </c>
      <c r="L38" s="564"/>
      <c r="M38" s="434"/>
      <c r="N38" s="561">
        <v>10000</v>
      </c>
      <c r="O38" s="561"/>
      <c r="P38" s="434" t="s">
        <v>53</v>
      </c>
      <c r="Q38" s="561">
        <v>12</v>
      </c>
      <c r="R38" s="561"/>
      <c r="S38" s="124" t="s">
        <v>54</v>
      </c>
      <c r="T38" s="434" t="s">
        <v>55</v>
      </c>
      <c r="U38" s="283">
        <f t="shared" ref="U38" si="41">N38*Q38</f>
        <v>120000</v>
      </c>
      <c r="V38" s="196"/>
      <c r="W38" s="196"/>
      <c r="X38" s="196">
        <v>120000</v>
      </c>
      <c r="Y38" s="196"/>
      <c r="Z38" s="196"/>
      <c r="AA38" s="196"/>
      <c r="AB38" s="196"/>
      <c r="AC38" s="196"/>
    </row>
    <row r="39" spans="1:29" ht="18.95" customHeight="1">
      <c r="A39" s="306"/>
      <c r="B39" s="125"/>
      <c r="C39" s="281"/>
      <c r="D39" s="131"/>
      <c r="E39" s="131"/>
      <c r="F39" s="132"/>
      <c r="G39" s="133"/>
      <c r="H39" s="262"/>
      <c r="I39" s="262"/>
      <c r="J39" s="63"/>
      <c r="K39" s="575" t="s">
        <v>244</v>
      </c>
      <c r="L39" s="576"/>
      <c r="M39" s="435"/>
      <c r="N39" s="558"/>
      <c r="O39" s="558"/>
      <c r="P39" s="435"/>
      <c r="Q39" s="558"/>
      <c r="R39" s="558"/>
      <c r="S39" s="134"/>
      <c r="T39" s="435"/>
      <c r="U39" s="438">
        <f>SUM(U34:U38)</f>
        <v>12289920</v>
      </c>
      <c r="V39" s="196"/>
      <c r="W39" s="196"/>
      <c r="X39" s="196">
        <v>0</v>
      </c>
      <c r="Y39" s="196"/>
      <c r="Z39" s="196">
        <f t="shared" ref="Z39" si="42">SUM(Z41:Z145)</f>
        <v>0</v>
      </c>
      <c r="AA39" s="196"/>
      <c r="AB39" s="196"/>
      <c r="AC39" s="196"/>
    </row>
    <row r="40" spans="1:29" ht="18.95" customHeight="1">
      <c r="A40" s="306"/>
      <c r="B40" s="577"/>
      <c r="C40" s="323" t="s">
        <v>78</v>
      </c>
      <c r="D40" s="121">
        <v>3075</v>
      </c>
      <c r="E40" s="121">
        <v>3415</v>
      </c>
      <c r="F40" s="122">
        <f>E40-D40</f>
        <v>340</v>
      </c>
      <c r="G40" s="123"/>
      <c r="H40" s="260"/>
      <c r="I40" s="260">
        <v>75</v>
      </c>
      <c r="J40" s="260"/>
      <c r="K40" s="563" t="s">
        <v>110</v>
      </c>
      <c r="L40" s="564"/>
      <c r="M40" s="311"/>
      <c r="N40" s="561">
        <v>75000</v>
      </c>
      <c r="O40" s="561"/>
      <c r="P40" s="124" t="s">
        <v>53</v>
      </c>
      <c r="Q40" s="561">
        <v>1</v>
      </c>
      <c r="R40" s="561"/>
      <c r="S40" s="124" t="s">
        <v>67</v>
      </c>
      <c r="T40" s="311" t="s">
        <v>55</v>
      </c>
      <c r="U40" s="283">
        <f t="shared" si="21"/>
        <v>75000</v>
      </c>
      <c r="V40" s="196"/>
      <c r="W40" s="196"/>
      <c r="X40" s="196">
        <v>75000</v>
      </c>
      <c r="Y40" s="196"/>
      <c r="Z40" s="196">
        <f t="shared" ref="Z40" si="43">SUM(Z42:Z146)</f>
        <v>0</v>
      </c>
      <c r="AA40" s="196"/>
      <c r="AB40" s="196"/>
      <c r="AC40" s="196"/>
    </row>
    <row r="41" spans="1:29" ht="18.95" customHeight="1">
      <c r="A41" s="306"/>
      <c r="B41" s="577"/>
      <c r="C41" s="323"/>
      <c r="D41" s="121"/>
      <c r="E41" s="121"/>
      <c r="F41" s="122"/>
      <c r="G41" s="123"/>
      <c r="H41" s="260">
        <v>59</v>
      </c>
      <c r="I41" s="260">
        <v>1</v>
      </c>
      <c r="J41" s="260"/>
      <c r="K41" s="563" t="s">
        <v>76</v>
      </c>
      <c r="L41" s="564"/>
      <c r="M41" s="311"/>
      <c r="N41" s="561">
        <v>60000</v>
      </c>
      <c r="O41" s="561"/>
      <c r="P41" s="124" t="s">
        <v>53</v>
      </c>
      <c r="Q41" s="561">
        <v>1</v>
      </c>
      <c r="R41" s="561"/>
      <c r="S41" s="124" t="s">
        <v>67</v>
      </c>
      <c r="T41" s="311" t="s">
        <v>55</v>
      </c>
      <c r="U41" s="283">
        <f t="shared" si="21"/>
        <v>60000</v>
      </c>
      <c r="V41" s="196"/>
      <c r="W41" s="196"/>
      <c r="X41" s="196">
        <v>1000</v>
      </c>
      <c r="Y41" s="196"/>
      <c r="Z41" s="196">
        <f t="shared" ref="Z41" si="44">SUM(Z43:Z147)</f>
        <v>0</v>
      </c>
      <c r="AA41" s="196"/>
      <c r="AB41" s="196"/>
      <c r="AC41" s="196"/>
    </row>
    <row r="42" spans="1:29" ht="18.95" customHeight="1">
      <c r="A42" s="306"/>
      <c r="B42" s="577"/>
      <c r="C42" s="323"/>
      <c r="D42" s="121"/>
      <c r="E42" s="121"/>
      <c r="F42" s="122"/>
      <c r="G42" s="123"/>
      <c r="H42" s="260">
        <v>227</v>
      </c>
      <c r="I42" s="260">
        <v>23</v>
      </c>
      <c r="J42" s="260"/>
      <c r="K42" s="251" t="s">
        <v>142</v>
      </c>
      <c r="L42" s="252"/>
      <c r="M42" s="311"/>
      <c r="N42" s="561">
        <v>250000</v>
      </c>
      <c r="O42" s="561"/>
      <c r="P42" s="124" t="s">
        <v>53</v>
      </c>
      <c r="Q42" s="561">
        <v>1</v>
      </c>
      <c r="R42" s="561"/>
      <c r="S42" s="124" t="s">
        <v>67</v>
      </c>
      <c r="T42" s="311" t="s">
        <v>55</v>
      </c>
      <c r="U42" s="283">
        <f t="shared" si="21"/>
        <v>250000</v>
      </c>
      <c r="V42" s="196"/>
      <c r="W42" s="196"/>
      <c r="X42" s="196">
        <v>23000</v>
      </c>
      <c r="Y42" s="196"/>
      <c r="Z42" s="196">
        <f t="shared" ref="Z42" si="45">SUM(Z44:Z148)</f>
        <v>0</v>
      </c>
      <c r="AA42" s="196"/>
      <c r="AB42" s="196"/>
      <c r="AC42" s="196"/>
    </row>
    <row r="43" spans="1:29" ht="18.95" customHeight="1">
      <c r="A43" s="374"/>
      <c r="B43" s="577"/>
      <c r="C43" s="368"/>
      <c r="D43" s="121"/>
      <c r="E43" s="121"/>
      <c r="F43" s="122"/>
      <c r="G43" s="123"/>
      <c r="H43" s="260">
        <v>500</v>
      </c>
      <c r="I43" s="260">
        <v>400</v>
      </c>
      <c r="J43" s="260"/>
      <c r="K43" s="251" t="s">
        <v>209</v>
      </c>
      <c r="L43" s="252"/>
      <c r="M43" s="364"/>
      <c r="N43" s="561">
        <v>900000</v>
      </c>
      <c r="O43" s="561"/>
      <c r="P43" s="124" t="s">
        <v>53</v>
      </c>
      <c r="Q43" s="561">
        <v>1</v>
      </c>
      <c r="R43" s="561"/>
      <c r="S43" s="124" t="s">
        <v>67</v>
      </c>
      <c r="T43" s="364" t="s">
        <v>55</v>
      </c>
      <c r="U43" s="283">
        <f t="shared" ref="U43" si="46">N43*Q43</f>
        <v>900000</v>
      </c>
      <c r="V43" s="196"/>
      <c r="W43" s="196"/>
      <c r="X43" s="196">
        <v>400000</v>
      </c>
      <c r="Y43" s="196"/>
      <c r="Z43" s="196">
        <f t="shared" ref="Z43" si="47">SUM(Z45:Z149)</f>
        <v>0</v>
      </c>
      <c r="AA43" s="196"/>
      <c r="AB43" s="196"/>
      <c r="AC43" s="196"/>
    </row>
    <row r="44" spans="1:29" ht="18.95" customHeight="1">
      <c r="A44" s="306"/>
      <c r="B44" s="577"/>
      <c r="C44" s="323"/>
      <c r="D44" s="121"/>
      <c r="E44" s="121"/>
      <c r="F44" s="122"/>
      <c r="G44" s="123"/>
      <c r="H44" s="260">
        <v>590</v>
      </c>
      <c r="I44" s="260">
        <v>110</v>
      </c>
      <c r="J44" s="260"/>
      <c r="K44" s="563" t="s">
        <v>77</v>
      </c>
      <c r="L44" s="564"/>
      <c r="M44" s="311"/>
      <c r="N44" s="561">
        <v>700000</v>
      </c>
      <c r="O44" s="561"/>
      <c r="P44" s="124" t="s">
        <v>53</v>
      </c>
      <c r="Q44" s="561">
        <v>1</v>
      </c>
      <c r="R44" s="561"/>
      <c r="S44" s="124" t="s">
        <v>67</v>
      </c>
      <c r="T44" s="311" t="s">
        <v>55</v>
      </c>
      <c r="U44" s="455">
        <f t="shared" si="21"/>
        <v>700000</v>
      </c>
      <c r="V44" s="196"/>
      <c r="W44" s="196"/>
      <c r="X44" s="196">
        <v>110000</v>
      </c>
      <c r="Y44" s="196"/>
      <c r="Z44" s="196">
        <f t="shared" ref="Z44" si="48">SUM(Z46:Z150)</f>
        <v>0</v>
      </c>
      <c r="AA44" s="196"/>
      <c r="AB44" s="196"/>
      <c r="AC44" s="196"/>
    </row>
    <row r="45" spans="1:29" ht="18.95" customHeight="1">
      <c r="A45" s="306"/>
      <c r="B45" s="577"/>
      <c r="C45" s="323"/>
      <c r="D45" s="121"/>
      <c r="E45" s="121"/>
      <c r="F45" s="122"/>
      <c r="G45" s="123"/>
      <c r="H45" s="260">
        <v>960</v>
      </c>
      <c r="I45" s="260">
        <v>240</v>
      </c>
      <c r="J45" s="260"/>
      <c r="K45" s="312" t="s">
        <v>99</v>
      </c>
      <c r="L45" s="313"/>
      <c r="M45" s="311"/>
      <c r="N45" s="561">
        <v>100000</v>
      </c>
      <c r="O45" s="561"/>
      <c r="P45" s="124" t="s">
        <v>53</v>
      </c>
      <c r="Q45" s="561">
        <v>12</v>
      </c>
      <c r="R45" s="561"/>
      <c r="S45" s="124" t="s">
        <v>67</v>
      </c>
      <c r="T45" s="311" t="s">
        <v>55</v>
      </c>
      <c r="U45" s="455">
        <f t="shared" si="21"/>
        <v>1200000</v>
      </c>
      <c r="V45" s="196"/>
      <c r="W45" s="196"/>
      <c r="X45" s="196">
        <v>240000</v>
      </c>
      <c r="Y45" s="196"/>
      <c r="Z45" s="196">
        <f t="shared" ref="Z45" si="49">SUM(Z47:Z151)</f>
        <v>0</v>
      </c>
      <c r="AA45" s="196"/>
      <c r="AB45" s="196"/>
      <c r="AC45" s="196"/>
    </row>
    <row r="46" spans="1:29" ht="18.95" customHeight="1">
      <c r="A46" s="306"/>
      <c r="B46" s="577"/>
      <c r="C46" s="323"/>
      <c r="D46" s="121"/>
      <c r="E46" s="121"/>
      <c r="F46" s="122"/>
      <c r="G46" s="123"/>
      <c r="H46" s="260">
        <v>210</v>
      </c>
      <c r="I46" s="260">
        <v>20</v>
      </c>
      <c r="J46" s="260"/>
      <c r="K46" s="312" t="s">
        <v>111</v>
      </c>
      <c r="L46" s="313"/>
      <c r="M46" s="311"/>
      <c r="N46" s="561">
        <v>115000</v>
      </c>
      <c r="O46" s="561"/>
      <c r="P46" s="124" t="s">
        <v>53</v>
      </c>
      <c r="Q46" s="561">
        <v>2</v>
      </c>
      <c r="R46" s="561"/>
      <c r="S46" s="124" t="s">
        <v>67</v>
      </c>
      <c r="T46" s="311" t="s">
        <v>55</v>
      </c>
      <c r="U46" s="283">
        <f t="shared" si="21"/>
        <v>230000</v>
      </c>
      <c r="V46" s="196"/>
      <c r="W46" s="196"/>
      <c r="X46" s="196">
        <v>20000</v>
      </c>
      <c r="Y46" s="196"/>
      <c r="Z46" s="196">
        <f t="shared" ref="Z46" si="50">SUM(Z48:Z152)</f>
        <v>0</v>
      </c>
      <c r="AA46" s="196"/>
      <c r="AB46" s="196"/>
      <c r="AC46" s="196"/>
    </row>
    <row r="47" spans="1:29" ht="18.95" customHeight="1">
      <c r="A47" s="306"/>
      <c r="B47" s="577"/>
      <c r="C47" s="281"/>
      <c r="D47" s="131"/>
      <c r="E47" s="131"/>
      <c r="F47" s="132"/>
      <c r="G47" s="133"/>
      <c r="H47" s="262"/>
      <c r="I47" s="262"/>
      <c r="J47" s="262"/>
      <c r="K47" s="321" t="s">
        <v>8</v>
      </c>
      <c r="L47" s="322"/>
      <c r="M47" s="308"/>
      <c r="N47" s="558"/>
      <c r="O47" s="558"/>
      <c r="P47" s="134"/>
      <c r="Q47" s="558"/>
      <c r="R47" s="558"/>
      <c r="S47" s="134"/>
      <c r="T47" s="308"/>
      <c r="U47" s="186">
        <f>SUM(U40:U46)</f>
        <v>3415000</v>
      </c>
      <c r="V47" s="196"/>
      <c r="W47" s="196"/>
      <c r="X47" s="196"/>
      <c r="Y47" s="196"/>
      <c r="Z47" s="196">
        <f t="shared" ref="Z47" si="51">SUM(Z49:Z153)</f>
        <v>0</v>
      </c>
      <c r="AA47" s="196"/>
      <c r="AB47" s="196"/>
      <c r="AC47" s="196"/>
    </row>
    <row r="48" spans="1:29" ht="20.100000000000001" customHeight="1">
      <c r="A48" s="415"/>
      <c r="B48" s="577"/>
      <c r="C48" s="409" t="s">
        <v>45</v>
      </c>
      <c r="D48" s="121">
        <v>10620</v>
      </c>
      <c r="E48" s="121">
        <v>7420</v>
      </c>
      <c r="F48" s="122">
        <f>E48-D48</f>
        <v>-3200</v>
      </c>
      <c r="G48" s="123"/>
      <c r="H48" s="260">
        <v>90</v>
      </c>
      <c r="I48" s="260">
        <v>30</v>
      </c>
      <c r="J48" s="260"/>
      <c r="K48" s="563" t="s">
        <v>112</v>
      </c>
      <c r="L48" s="564"/>
      <c r="M48" s="398"/>
      <c r="N48" s="561">
        <v>60000</v>
      </c>
      <c r="O48" s="561"/>
      <c r="P48" s="398" t="s">
        <v>53</v>
      </c>
      <c r="Q48" s="561">
        <v>2</v>
      </c>
      <c r="R48" s="561"/>
      <c r="S48" s="124" t="s">
        <v>67</v>
      </c>
      <c r="T48" s="398" t="s">
        <v>55</v>
      </c>
      <c r="U48" s="283">
        <f t="shared" si="21"/>
        <v>120000</v>
      </c>
      <c r="V48" s="196"/>
      <c r="W48" s="196"/>
      <c r="X48" s="196">
        <v>30000</v>
      </c>
      <c r="Y48" s="196"/>
      <c r="Z48" s="196">
        <f t="shared" ref="Z48" si="52">SUM(Z50:Z154)</f>
        <v>0</v>
      </c>
      <c r="AA48" s="196"/>
      <c r="AB48" s="196"/>
      <c r="AC48" s="196"/>
    </row>
    <row r="49" spans="1:29" ht="20.100000000000001" customHeight="1">
      <c r="A49" s="415"/>
      <c r="B49" s="577"/>
      <c r="C49" s="409"/>
      <c r="D49" s="121"/>
      <c r="E49" s="121"/>
      <c r="F49" s="122"/>
      <c r="G49" s="123"/>
      <c r="H49" s="260">
        <v>400</v>
      </c>
      <c r="I49" s="260">
        <v>800</v>
      </c>
      <c r="J49" s="260">
        <v>1000</v>
      </c>
      <c r="K49" s="402" t="s">
        <v>113</v>
      </c>
      <c r="L49" s="403"/>
      <c r="M49" s="398"/>
      <c r="N49" s="561">
        <v>220000</v>
      </c>
      <c r="O49" s="561"/>
      <c r="P49" s="398" t="s">
        <v>53</v>
      </c>
      <c r="Q49" s="561">
        <v>10</v>
      </c>
      <c r="R49" s="561"/>
      <c r="S49" s="124" t="s">
        <v>67</v>
      </c>
      <c r="T49" s="398" t="s">
        <v>55</v>
      </c>
      <c r="U49" s="455">
        <f t="shared" si="21"/>
        <v>2200000</v>
      </c>
      <c r="V49" s="196">
        <v>1000000</v>
      </c>
      <c r="W49" s="196"/>
      <c r="X49" s="453">
        <v>800000</v>
      </c>
      <c r="Y49" s="196"/>
      <c r="Z49" s="196">
        <f t="shared" ref="Z49" si="53">SUM(Z51:Z155)</f>
        <v>0</v>
      </c>
      <c r="AA49" s="196"/>
      <c r="AB49" s="196"/>
      <c r="AC49" s="196"/>
    </row>
    <row r="50" spans="1:29" ht="20.100000000000001" customHeight="1" thickBot="1">
      <c r="A50" s="183"/>
      <c r="B50" s="569"/>
      <c r="C50" s="410"/>
      <c r="D50" s="126"/>
      <c r="E50" s="126"/>
      <c r="F50" s="127"/>
      <c r="G50" s="128"/>
      <c r="H50" s="261">
        <v>3600</v>
      </c>
      <c r="I50" s="261">
        <v>1500</v>
      </c>
      <c r="J50" s="261"/>
      <c r="K50" s="572" t="s">
        <v>52</v>
      </c>
      <c r="L50" s="573"/>
      <c r="M50" s="401"/>
      <c r="N50" s="574">
        <v>425000</v>
      </c>
      <c r="O50" s="574"/>
      <c r="P50" s="401" t="s">
        <v>53</v>
      </c>
      <c r="Q50" s="574">
        <v>12</v>
      </c>
      <c r="R50" s="574"/>
      <c r="S50" s="129" t="s">
        <v>54</v>
      </c>
      <c r="T50" s="401" t="s">
        <v>55</v>
      </c>
      <c r="U50" s="130">
        <f t="shared" si="21"/>
        <v>5100000</v>
      </c>
      <c r="V50" s="196"/>
      <c r="W50" s="196"/>
      <c r="X50" s="196">
        <v>1500000</v>
      </c>
      <c r="Y50" s="196"/>
      <c r="Z50" s="196">
        <f t="shared" ref="Z50" si="54">SUM(Z52:Z156)</f>
        <v>0</v>
      </c>
      <c r="AA50" s="196">
        <v>3600000</v>
      </c>
      <c r="AB50" s="196"/>
      <c r="AC50" s="196"/>
    </row>
    <row r="51" spans="1:29" ht="18.95" customHeight="1">
      <c r="A51" s="414"/>
      <c r="B51" s="580"/>
      <c r="C51" s="270" t="s">
        <v>46</v>
      </c>
      <c r="D51" s="271">
        <v>1580</v>
      </c>
      <c r="E51" s="271">
        <v>1580</v>
      </c>
      <c r="F51" s="272">
        <f>E51-D51</f>
        <v>0</v>
      </c>
      <c r="G51" s="275"/>
      <c r="H51" s="278"/>
      <c r="I51" s="278">
        <v>325</v>
      </c>
      <c r="J51" s="278">
        <v>175</v>
      </c>
      <c r="K51" s="565" t="s">
        <v>79</v>
      </c>
      <c r="L51" s="566"/>
      <c r="M51" s="413"/>
      <c r="N51" s="567">
        <v>500000</v>
      </c>
      <c r="O51" s="567"/>
      <c r="P51" s="413" t="s">
        <v>53</v>
      </c>
      <c r="Q51" s="567">
        <v>1</v>
      </c>
      <c r="R51" s="567"/>
      <c r="S51" s="273" t="s">
        <v>67</v>
      </c>
      <c r="T51" s="413" t="s">
        <v>55</v>
      </c>
      <c r="U51" s="274">
        <f t="shared" si="21"/>
        <v>500000</v>
      </c>
      <c r="V51" s="196">
        <v>175686</v>
      </c>
      <c r="W51" s="196"/>
      <c r="X51" s="196">
        <v>324970</v>
      </c>
      <c r="Y51" s="196"/>
      <c r="Z51" s="196">
        <f t="shared" ref="Z51" si="55">SUM(Z53:Z157)</f>
        <v>0</v>
      </c>
      <c r="AA51" s="196"/>
      <c r="AB51" s="196"/>
      <c r="AC51" s="196"/>
    </row>
    <row r="52" spans="1:29" ht="18.95" customHeight="1">
      <c r="A52" s="415"/>
      <c r="B52" s="577"/>
      <c r="C52" s="409"/>
      <c r="D52" s="121"/>
      <c r="E52" s="121"/>
      <c r="F52" s="122"/>
      <c r="G52" s="123"/>
      <c r="H52" s="260"/>
      <c r="I52" s="260">
        <v>600</v>
      </c>
      <c r="J52" s="260"/>
      <c r="K52" s="402" t="s">
        <v>160</v>
      </c>
      <c r="L52" s="403"/>
      <c r="M52" s="398"/>
      <c r="N52" s="561">
        <v>150000</v>
      </c>
      <c r="O52" s="561"/>
      <c r="P52" s="398" t="s">
        <v>53</v>
      </c>
      <c r="Q52" s="561">
        <v>4</v>
      </c>
      <c r="R52" s="561"/>
      <c r="S52" s="124" t="s">
        <v>67</v>
      </c>
      <c r="T52" s="398" t="s">
        <v>55</v>
      </c>
      <c r="U52" s="283">
        <f t="shared" si="21"/>
        <v>600000</v>
      </c>
      <c r="V52" s="196"/>
      <c r="W52" s="196"/>
      <c r="X52" s="196">
        <v>600000</v>
      </c>
      <c r="Y52" s="196"/>
      <c r="Z52" s="196">
        <f t="shared" ref="Z52" si="56">SUM(Z54:Z158)</f>
        <v>0</v>
      </c>
      <c r="AA52" s="196"/>
      <c r="AB52" s="196"/>
      <c r="AC52" s="196"/>
    </row>
    <row r="53" spans="1:29" ht="18.95" customHeight="1">
      <c r="A53" s="140"/>
      <c r="B53" s="581"/>
      <c r="C53" s="281"/>
      <c r="D53" s="131"/>
      <c r="E53" s="131"/>
      <c r="F53" s="132"/>
      <c r="G53" s="133"/>
      <c r="H53" s="262"/>
      <c r="I53" s="262">
        <v>480</v>
      </c>
      <c r="J53" s="262"/>
      <c r="K53" s="575" t="s">
        <v>46</v>
      </c>
      <c r="L53" s="576"/>
      <c r="M53" s="404"/>
      <c r="N53" s="558">
        <v>40000</v>
      </c>
      <c r="O53" s="558"/>
      <c r="P53" s="404" t="s">
        <v>53</v>
      </c>
      <c r="Q53" s="558">
        <v>12</v>
      </c>
      <c r="R53" s="558"/>
      <c r="S53" s="134" t="s">
        <v>54</v>
      </c>
      <c r="T53" s="404" t="s">
        <v>55</v>
      </c>
      <c r="U53" s="416">
        <f t="shared" si="21"/>
        <v>480000</v>
      </c>
      <c r="V53" s="196"/>
      <c r="W53" s="196">
        <v>200000</v>
      </c>
      <c r="X53" s="196">
        <v>280000</v>
      </c>
      <c r="Y53" s="196"/>
      <c r="Z53" s="196">
        <f t="shared" ref="Z53" si="57">SUM(Z55:Z159)</f>
        <v>0</v>
      </c>
      <c r="AA53" s="196"/>
      <c r="AB53" s="196"/>
      <c r="AC53" s="196"/>
    </row>
    <row r="54" spans="1:29" ht="21.75" customHeight="1">
      <c r="A54" s="212" t="s">
        <v>140</v>
      </c>
      <c r="B54" s="409"/>
      <c r="C54" s="409"/>
      <c r="D54" s="160">
        <f>SUM(D55:D60)</f>
        <v>15100</v>
      </c>
      <c r="E54" s="160">
        <f>SUM(E55:E60)</f>
        <v>15100</v>
      </c>
      <c r="F54" s="122">
        <f>E54-D54</f>
        <v>0</v>
      </c>
      <c r="G54" s="123">
        <f>E54/E5*100</f>
        <v>4.1443553057354032</v>
      </c>
      <c r="H54" s="260"/>
      <c r="I54" s="260"/>
      <c r="J54" s="260"/>
      <c r="K54" s="402"/>
      <c r="L54" s="403"/>
      <c r="M54" s="398"/>
      <c r="N54" s="398"/>
      <c r="O54" s="398"/>
      <c r="P54" s="398"/>
      <c r="Q54" s="398"/>
      <c r="R54" s="398"/>
      <c r="S54" s="124"/>
      <c r="T54" s="398"/>
      <c r="U54" s="283"/>
      <c r="V54" s="196"/>
      <c r="W54" s="196"/>
      <c r="X54" s="196"/>
      <c r="Y54" s="196"/>
      <c r="Z54" s="196">
        <f t="shared" ref="Z54" si="58">SUM(Z56:Z160)</f>
        <v>0</v>
      </c>
      <c r="AA54" s="196"/>
      <c r="AB54" s="196"/>
      <c r="AC54" s="196"/>
    </row>
    <row r="55" spans="1:29" ht="21.75" customHeight="1">
      <c r="A55" s="212" t="s">
        <v>141</v>
      </c>
      <c r="B55" s="135" t="s">
        <v>43</v>
      </c>
      <c r="C55" s="135" t="s">
        <v>43</v>
      </c>
      <c r="D55" s="189">
        <v>0</v>
      </c>
      <c r="E55" s="189">
        <v>0</v>
      </c>
      <c r="F55" s="137">
        <f>E55-D55</f>
        <v>0</v>
      </c>
      <c r="G55" s="138"/>
      <c r="H55" s="259"/>
      <c r="I55" s="259">
        <v>0</v>
      </c>
      <c r="J55" s="259"/>
      <c r="K55" s="578"/>
      <c r="L55" s="579"/>
      <c r="M55" s="307"/>
      <c r="N55" s="557">
        <v>0</v>
      </c>
      <c r="O55" s="557"/>
      <c r="P55" s="307" t="s">
        <v>53</v>
      </c>
      <c r="Q55" s="557">
        <v>1</v>
      </c>
      <c r="R55" s="557"/>
      <c r="S55" s="139" t="s">
        <v>67</v>
      </c>
      <c r="T55" s="307" t="s">
        <v>55</v>
      </c>
      <c r="U55" s="117">
        <f t="shared" ref="U55:U56" si="59">N55*Q55</f>
        <v>0</v>
      </c>
      <c r="V55" s="196"/>
      <c r="W55" s="196"/>
      <c r="X55" s="196"/>
      <c r="Y55" s="196"/>
      <c r="Z55" s="196">
        <f t="shared" ref="Z55" si="60">SUM(Z57:Z161)</f>
        <v>0</v>
      </c>
      <c r="AA55" s="196"/>
      <c r="AB55" s="196"/>
      <c r="AC55" s="196"/>
    </row>
    <row r="56" spans="1:29" ht="21.75" customHeight="1">
      <c r="A56" s="212"/>
      <c r="B56" s="323"/>
      <c r="C56" s="135" t="s">
        <v>61</v>
      </c>
      <c r="D56" s="189">
        <v>2000</v>
      </c>
      <c r="E56" s="189">
        <v>2000</v>
      </c>
      <c r="F56" s="137">
        <f>E56-D56</f>
        <v>0</v>
      </c>
      <c r="G56" s="138"/>
      <c r="H56" s="259"/>
      <c r="I56" s="259">
        <v>500</v>
      </c>
      <c r="J56" s="259">
        <v>1500</v>
      </c>
      <c r="K56" s="578" t="s">
        <v>171</v>
      </c>
      <c r="L56" s="579"/>
      <c r="M56" s="579"/>
      <c r="N56" s="557">
        <v>200000</v>
      </c>
      <c r="O56" s="557"/>
      <c r="P56" s="307" t="s">
        <v>53</v>
      </c>
      <c r="Q56" s="557">
        <v>10</v>
      </c>
      <c r="R56" s="557"/>
      <c r="S56" s="139" t="s">
        <v>67</v>
      </c>
      <c r="T56" s="307" t="s">
        <v>55</v>
      </c>
      <c r="U56" s="117">
        <f t="shared" si="59"/>
        <v>2000000</v>
      </c>
      <c r="V56" s="196">
        <v>1500000</v>
      </c>
      <c r="W56" s="196"/>
      <c r="X56" s="196">
        <v>500000</v>
      </c>
      <c r="Y56" s="196"/>
      <c r="Z56" s="196">
        <f t="shared" ref="Z56" si="61">SUM(Z58:Z162)</f>
        <v>0</v>
      </c>
      <c r="AA56" s="196"/>
      <c r="AB56" s="196"/>
      <c r="AC56" s="196"/>
    </row>
    <row r="57" spans="1:29" ht="21.75" customHeight="1">
      <c r="A57" s="212"/>
      <c r="B57" s="368"/>
      <c r="C57" s="368"/>
      <c r="D57" s="160"/>
      <c r="E57" s="160"/>
      <c r="F57" s="122"/>
      <c r="G57" s="123"/>
      <c r="H57" s="260"/>
      <c r="I57" s="260"/>
      <c r="J57" s="260"/>
      <c r="K57" s="251" t="s">
        <v>226</v>
      </c>
      <c r="L57" s="366"/>
      <c r="M57" s="366"/>
      <c r="N57" s="364"/>
      <c r="O57" s="364"/>
      <c r="P57" s="364"/>
      <c r="Q57" s="364"/>
      <c r="R57" s="364"/>
      <c r="S57" s="124"/>
      <c r="T57" s="364"/>
      <c r="U57" s="283"/>
      <c r="V57" s="196"/>
      <c r="W57" s="196"/>
      <c r="X57" s="196"/>
      <c r="Y57" s="196"/>
      <c r="Z57" s="196">
        <f t="shared" ref="Z57" si="62">SUM(Z59:Z163)</f>
        <v>0</v>
      </c>
      <c r="AA57" s="196"/>
      <c r="AB57" s="196"/>
      <c r="AC57" s="196"/>
    </row>
    <row r="58" spans="1:29" ht="21.75" customHeight="1">
      <c r="A58" s="212"/>
      <c r="B58" s="323"/>
      <c r="C58" s="281"/>
      <c r="D58" s="181">
        <v>5000</v>
      </c>
      <c r="E58" s="181">
        <v>5000</v>
      </c>
      <c r="F58" s="142">
        <f>E58-D58</f>
        <v>0</v>
      </c>
      <c r="G58" s="143"/>
      <c r="H58" s="263">
        <v>5000</v>
      </c>
      <c r="I58" s="263"/>
      <c r="J58" s="263"/>
      <c r="K58" s="394" t="s">
        <v>263</v>
      </c>
      <c r="L58" s="395"/>
      <c r="M58" s="395"/>
      <c r="N58" s="552">
        <v>1000000</v>
      </c>
      <c r="O58" s="552"/>
      <c r="P58" s="373" t="s">
        <v>53</v>
      </c>
      <c r="Q58" s="552">
        <v>5</v>
      </c>
      <c r="R58" s="552"/>
      <c r="S58" s="152" t="s">
        <v>67</v>
      </c>
      <c r="T58" s="373" t="s">
        <v>55</v>
      </c>
      <c r="U58" s="106">
        <f t="shared" ref="U58" si="63">N58*Q58</f>
        <v>5000000</v>
      </c>
      <c r="V58" s="196"/>
      <c r="W58" s="196"/>
      <c r="X58" s="196"/>
      <c r="Y58" s="196"/>
      <c r="Z58" s="196">
        <f t="shared" ref="Z58" si="64">SUM(Z60:Z164)</f>
        <v>0</v>
      </c>
      <c r="AA58" s="196"/>
      <c r="AB58" s="196"/>
      <c r="AC58" s="196"/>
    </row>
    <row r="59" spans="1:29" ht="21.75" customHeight="1">
      <c r="A59" s="144"/>
      <c r="B59" s="323"/>
      <c r="C59" s="568" t="s">
        <v>114</v>
      </c>
      <c r="D59" s="189">
        <v>8100</v>
      </c>
      <c r="E59" s="189">
        <v>8100</v>
      </c>
      <c r="F59" s="137">
        <f>E59-D59</f>
        <v>0</v>
      </c>
      <c r="G59" s="138"/>
      <c r="H59" s="259">
        <v>300</v>
      </c>
      <c r="I59" s="259">
        <v>800</v>
      </c>
      <c r="J59" s="259">
        <v>7000</v>
      </c>
      <c r="K59" s="116" t="s">
        <v>161</v>
      </c>
      <c r="L59" s="265"/>
      <c r="M59" s="266"/>
      <c r="N59" s="557">
        <v>460000</v>
      </c>
      <c r="O59" s="557"/>
      <c r="P59" s="307" t="s">
        <v>53</v>
      </c>
      <c r="Q59" s="557">
        <v>10</v>
      </c>
      <c r="R59" s="557"/>
      <c r="S59" s="139" t="s">
        <v>54</v>
      </c>
      <c r="T59" s="307" t="s">
        <v>55</v>
      </c>
      <c r="U59" s="117">
        <f>N59*Q59</f>
        <v>4600000</v>
      </c>
      <c r="V59" s="196">
        <v>7000000</v>
      </c>
      <c r="W59" s="196"/>
      <c r="X59" s="196">
        <v>800000</v>
      </c>
      <c r="Y59" s="196"/>
      <c r="Z59" s="196">
        <f t="shared" ref="Z59" si="65">SUM(Z61:Z165)</f>
        <v>0</v>
      </c>
      <c r="AA59" s="196"/>
      <c r="AB59" s="196"/>
      <c r="AC59" s="196"/>
    </row>
    <row r="60" spans="1:29" ht="21" customHeight="1">
      <c r="A60" s="191"/>
      <c r="B60" s="323"/>
      <c r="C60" s="587"/>
      <c r="D60" s="131"/>
      <c r="E60" s="131"/>
      <c r="F60" s="132"/>
      <c r="G60" s="133"/>
      <c r="H60" s="262"/>
      <c r="I60" s="262"/>
      <c r="J60" s="262"/>
      <c r="K60" s="249" t="s">
        <v>233</v>
      </c>
      <c r="L60" s="250"/>
      <c r="M60" s="430"/>
      <c r="N60" s="558">
        <v>3500000</v>
      </c>
      <c r="O60" s="558"/>
      <c r="P60" s="430" t="s">
        <v>53</v>
      </c>
      <c r="Q60" s="558">
        <v>1</v>
      </c>
      <c r="R60" s="558"/>
      <c r="S60" s="134" t="s">
        <v>234</v>
      </c>
      <c r="T60" s="430" t="s">
        <v>55</v>
      </c>
      <c r="U60" s="431">
        <f>N60*Q60</f>
        <v>3500000</v>
      </c>
      <c r="V60" s="196"/>
      <c r="W60" s="196"/>
      <c r="X60" s="196"/>
      <c r="Y60" s="196"/>
      <c r="Z60" s="196">
        <f t="shared" ref="Z60" si="66">SUM(Z62:Z166)</f>
        <v>0</v>
      </c>
      <c r="AA60" s="196"/>
      <c r="AB60" s="196"/>
      <c r="AC60" s="196"/>
    </row>
    <row r="61" spans="1:29" ht="21.95" customHeight="1">
      <c r="A61" s="145" t="s">
        <v>70</v>
      </c>
      <c r="B61" s="141"/>
      <c r="C61" s="323"/>
      <c r="D61" s="160">
        <f>D62+D70</f>
        <v>48620</v>
      </c>
      <c r="E61" s="160">
        <f>E62+E70</f>
        <v>48691</v>
      </c>
      <c r="F61" s="122">
        <f>E61-D61</f>
        <v>71</v>
      </c>
      <c r="G61" s="146">
        <f>E61/E5*100</f>
        <v>13.363761866990897</v>
      </c>
      <c r="H61" s="260"/>
      <c r="I61" s="260"/>
      <c r="J61" s="260"/>
      <c r="K61" s="312"/>
      <c r="L61" s="313"/>
      <c r="M61" s="311"/>
      <c r="N61" s="311"/>
      <c r="O61" s="311"/>
      <c r="P61" s="311"/>
      <c r="Q61" s="311"/>
      <c r="R61" s="311"/>
      <c r="S61" s="124"/>
      <c r="T61" s="311"/>
      <c r="U61" s="283"/>
      <c r="V61" s="196"/>
      <c r="W61" s="196"/>
      <c r="X61" s="196"/>
      <c r="Y61" s="196"/>
      <c r="Z61" s="196">
        <f t="shared" ref="Z61" si="67">SUM(Z63:Z167)</f>
        <v>0</v>
      </c>
      <c r="AA61" s="196"/>
      <c r="AB61" s="196"/>
      <c r="AC61" s="196"/>
    </row>
    <row r="62" spans="1:29" ht="21.95" customHeight="1">
      <c r="A62" s="144"/>
      <c r="B62" s="323" t="s">
        <v>11</v>
      </c>
      <c r="C62" s="141"/>
      <c r="D62" s="60">
        <f>SUM(D63:D68)</f>
        <v>16808</v>
      </c>
      <c r="E62" s="60">
        <f>SUM(E63:E68)</f>
        <v>16808</v>
      </c>
      <c r="F62" s="142">
        <f>E62-D62</f>
        <v>0</v>
      </c>
      <c r="G62" s="147"/>
      <c r="H62" s="263"/>
      <c r="I62" s="263"/>
      <c r="J62" s="263"/>
      <c r="K62" s="582"/>
      <c r="L62" s="583"/>
      <c r="M62" s="583"/>
      <c r="N62" s="583"/>
      <c r="O62" s="583"/>
      <c r="P62" s="583"/>
      <c r="Q62" s="583"/>
      <c r="R62" s="583"/>
      <c r="S62" s="583"/>
      <c r="T62" s="583"/>
      <c r="U62" s="584"/>
      <c r="V62" s="196"/>
      <c r="W62" s="196"/>
      <c r="X62" s="196"/>
      <c r="Y62" s="196"/>
      <c r="Z62" s="196">
        <f t="shared" ref="Z62" si="68">SUM(Z64:Z168)</f>
        <v>0</v>
      </c>
      <c r="AA62" s="196"/>
      <c r="AB62" s="196"/>
      <c r="AC62" s="196"/>
    </row>
    <row r="63" spans="1:29" ht="21.95" customHeight="1">
      <c r="A63" s="144"/>
      <c r="B63" s="323"/>
      <c r="C63" s="135" t="s">
        <v>115</v>
      </c>
      <c r="D63" s="189">
        <v>1800</v>
      </c>
      <c r="E63" s="189">
        <v>1800</v>
      </c>
      <c r="F63" s="137">
        <f>E63-D63</f>
        <v>0</v>
      </c>
      <c r="G63" s="202"/>
      <c r="H63" s="259">
        <v>247</v>
      </c>
      <c r="I63" s="259">
        <v>1353</v>
      </c>
      <c r="J63" s="279">
        <v>200</v>
      </c>
      <c r="K63" s="326" t="s">
        <v>115</v>
      </c>
      <c r="L63" s="327"/>
      <c r="M63" s="307"/>
      <c r="N63" s="557">
        <v>150000</v>
      </c>
      <c r="O63" s="557"/>
      <c r="P63" s="203" t="s">
        <v>53</v>
      </c>
      <c r="Q63" s="557">
        <v>12</v>
      </c>
      <c r="R63" s="557"/>
      <c r="S63" s="203" t="s">
        <v>54</v>
      </c>
      <c r="T63" s="203" t="s">
        <v>55</v>
      </c>
      <c r="U63" s="117">
        <f>N63*Q63</f>
        <v>1800000</v>
      </c>
      <c r="V63" s="196"/>
      <c r="W63" s="196"/>
      <c r="X63" s="196">
        <v>1353000</v>
      </c>
      <c r="Y63" s="196">
        <v>200000</v>
      </c>
      <c r="Z63" s="196">
        <f t="shared" ref="Z63" si="69">SUM(Z65:Z169)</f>
        <v>0</v>
      </c>
      <c r="AA63" s="196"/>
      <c r="AB63" s="196"/>
      <c r="AC63" s="196"/>
    </row>
    <row r="64" spans="1:29" ht="21.95" customHeight="1">
      <c r="A64" s="144"/>
      <c r="B64" s="148"/>
      <c r="C64" s="281"/>
      <c r="D64" s="63"/>
      <c r="E64" s="63"/>
      <c r="F64" s="132"/>
      <c r="G64" s="149"/>
      <c r="H64" s="262"/>
      <c r="I64" s="262"/>
      <c r="J64" s="262"/>
      <c r="K64" s="329" t="s">
        <v>164</v>
      </c>
      <c r="L64" s="330"/>
      <c r="M64" s="308"/>
      <c r="N64" s="308"/>
      <c r="O64" s="308"/>
      <c r="P64" s="159"/>
      <c r="Q64" s="308"/>
      <c r="R64" s="308"/>
      <c r="S64" s="159"/>
      <c r="T64" s="159"/>
      <c r="U64" s="309"/>
      <c r="V64" s="196"/>
      <c r="W64" s="196"/>
      <c r="X64" s="196"/>
      <c r="Y64" s="196"/>
      <c r="Z64" s="196"/>
      <c r="AA64" s="196"/>
      <c r="AB64" s="196"/>
      <c r="AC64" s="196"/>
    </row>
    <row r="65" spans="1:29" ht="21.95" customHeight="1">
      <c r="A65" s="144"/>
      <c r="B65" s="148"/>
      <c r="C65" s="135" t="s">
        <v>73</v>
      </c>
      <c r="D65" s="64">
        <v>1300</v>
      </c>
      <c r="E65" s="64">
        <v>1300</v>
      </c>
      <c r="F65" s="137">
        <f>E65-D65</f>
        <v>0</v>
      </c>
      <c r="G65" s="202"/>
      <c r="H65" s="259">
        <v>100</v>
      </c>
      <c r="I65" s="259">
        <v>100</v>
      </c>
      <c r="J65" s="259"/>
      <c r="K65" s="585" t="s">
        <v>123</v>
      </c>
      <c r="L65" s="586"/>
      <c r="M65" s="307"/>
      <c r="N65" s="557"/>
      <c r="O65" s="557"/>
      <c r="P65" s="203"/>
      <c r="Q65" s="557"/>
      <c r="R65" s="557"/>
      <c r="S65" s="203"/>
      <c r="T65" s="203"/>
      <c r="U65" s="456">
        <v>200000</v>
      </c>
      <c r="V65" s="196"/>
      <c r="W65" s="196"/>
      <c r="X65" s="196">
        <v>100000</v>
      </c>
      <c r="Y65" s="196"/>
      <c r="Z65" s="196"/>
      <c r="AA65" s="196"/>
      <c r="AB65" s="196"/>
      <c r="AC65" s="196"/>
    </row>
    <row r="66" spans="1:29" ht="21.95" customHeight="1">
      <c r="A66" s="144"/>
      <c r="B66" s="148"/>
      <c r="C66" s="323"/>
      <c r="D66" s="244"/>
      <c r="E66" s="244"/>
      <c r="F66" s="122"/>
      <c r="G66" s="146"/>
      <c r="H66" s="260"/>
      <c r="I66" s="260">
        <v>800</v>
      </c>
      <c r="J66" s="260"/>
      <c r="K66" s="199" t="s">
        <v>157</v>
      </c>
      <c r="L66" s="200"/>
      <c r="M66" s="311"/>
      <c r="N66" s="561">
        <v>40000</v>
      </c>
      <c r="O66" s="561"/>
      <c r="P66" s="201" t="s">
        <v>53</v>
      </c>
      <c r="Q66" s="561">
        <v>20</v>
      </c>
      <c r="R66" s="561"/>
      <c r="S66" s="201" t="s">
        <v>126</v>
      </c>
      <c r="T66" s="201" t="s">
        <v>55</v>
      </c>
      <c r="U66" s="283">
        <f t="shared" ref="U66:U69" si="70">N66*Q66</f>
        <v>800000</v>
      </c>
      <c r="V66" s="196"/>
      <c r="W66" s="196">
        <v>800000</v>
      </c>
      <c r="X66" s="196"/>
      <c r="Y66" s="196"/>
      <c r="Z66" s="196"/>
      <c r="AA66" s="196"/>
      <c r="AB66" s="196"/>
      <c r="AC66" s="196"/>
    </row>
    <row r="67" spans="1:29" ht="21.95" customHeight="1">
      <c r="A67" s="144"/>
      <c r="B67" s="148"/>
      <c r="C67" s="323"/>
      <c r="D67" s="63"/>
      <c r="E67" s="63"/>
      <c r="F67" s="122"/>
      <c r="G67" s="146"/>
      <c r="H67" s="260"/>
      <c r="I67" s="260">
        <v>300</v>
      </c>
      <c r="J67" s="260"/>
      <c r="K67" s="199" t="s">
        <v>162</v>
      </c>
      <c r="L67" s="200"/>
      <c r="M67" s="311"/>
      <c r="N67" s="311"/>
      <c r="O67" s="311"/>
      <c r="P67" s="201"/>
      <c r="Q67" s="311"/>
      <c r="R67" s="311"/>
      <c r="S67" s="201"/>
      <c r="T67" s="201"/>
      <c r="U67" s="283">
        <v>300000</v>
      </c>
      <c r="V67" s="196"/>
      <c r="W67" s="196"/>
      <c r="X67" s="196">
        <v>300000</v>
      </c>
      <c r="Y67" s="196"/>
      <c r="Z67" s="196"/>
      <c r="AA67" s="196"/>
      <c r="AB67" s="196"/>
      <c r="AC67" s="196"/>
    </row>
    <row r="68" spans="1:29" ht="21.95" customHeight="1">
      <c r="A68" s="144"/>
      <c r="B68" s="148"/>
      <c r="C68" s="135" t="s">
        <v>66</v>
      </c>
      <c r="D68" s="160">
        <v>13708</v>
      </c>
      <c r="E68" s="160">
        <v>13708</v>
      </c>
      <c r="F68" s="137">
        <f>E68-D68</f>
        <v>0</v>
      </c>
      <c r="G68" s="202"/>
      <c r="H68" s="259">
        <v>1000</v>
      </c>
      <c r="I68" s="259">
        <v>2100</v>
      </c>
      <c r="J68" s="279">
        <v>500</v>
      </c>
      <c r="K68" s="585" t="s">
        <v>174</v>
      </c>
      <c r="L68" s="586"/>
      <c r="M68" s="307"/>
      <c r="N68" s="557">
        <v>300000</v>
      </c>
      <c r="O68" s="557"/>
      <c r="P68" s="203" t="s">
        <v>53</v>
      </c>
      <c r="Q68" s="557">
        <v>12</v>
      </c>
      <c r="R68" s="557"/>
      <c r="S68" s="203" t="s">
        <v>54</v>
      </c>
      <c r="T68" s="203" t="s">
        <v>55</v>
      </c>
      <c r="U68" s="117">
        <f t="shared" si="70"/>
        <v>3600000</v>
      </c>
      <c r="V68" s="196"/>
      <c r="W68" s="196"/>
      <c r="X68" s="196">
        <v>2100000</v>
      </c>
      <c r="Y68" s="196">
        <v>500000</v>
      </c>
      <c r="Z68" s="196"/>
      <c r="AA68" s="196"/>
      <c r="AB68" s="196"/>
      <c r="AC68" s="196"/>
    </row>
    <row r="69" spans="1:29" ht="21.95" customHeight="1">
      <c r="A69" s="144"/>
      <c r="B69" s="281"/>
      <c r="C69" s="281"/>
      <c r="D69" s="63"/>
      <c r="E69" s="63"/>
      <c r="F69" s="132"/>
      <c r="G69" s="133"/>
      <c r="H69" s="262"/>
      <c r="I69" s="262">
        <v>9608</v>
      </c>
      <c r="J69" s="262">
        <v>500</v>
      </c>
      <c r="K69" s="593" t="s">
        <v>167</v>
      </c>
      <c r="L69" s="594"/>
      <c r="M69" s="134"/>
      <c r="N69" s="558">
        <v>842400</v>
      </c>
      <c r="O69" s="558"/>
      <c r="P69" s="159" t="s">
        <v>53</v>
      </c>
      <c r="Q69" s="558">
        <v>12</v>
      </c>
      <c r="R69" s="558"/>
      <c r="S69" s="159" t="s">
        <v>54</v>
      </c>
      <c r="T69" s="159" t="s">
        <v>55</v>
      </c>
      <c r="U69" s="375">
        <f t="shared" si="70"/>
        <v>10108800</v>
      </c>
      <c r="V69" s="196"/>
      <c r="W69" s="196"/>
      <c r="X69" s="196">
        <v>9608040</v>
      </c>
      <c r="Y69" s="196">
        <v>500000</v>
      </c>
      <c r="Z69" s="196"/>
      <c r="AA69" s="196"/>
      <c r="AB69" s="196"/>
      <c r="AC69" s="196"/>
    </row>
    <row r="70" spans="1:29" s="196" customFormat="1" ht="21.95" customHeight="1">
      <c r="A70" s="306"/>
      <c r="B70" s="135" t="s">
        <v>70</v>
      </c>
      <c r="C70" s="150"/>
      <c r="D70" s="131">
        <f>SUM(D71:D96)</f>
        <v>31812</v>
      </c>
      <c r="E70" s="131">
        <f>SUM(E71:E96)</f>
        <v>31883</v>
      </c>
      <c r="F70" s="122">
        <f>E70-D70</f>
        <v>71</v>
      </c>
      <c r="G70" s="147"/>
      <c r="H70" s="262"/>
      <c r="I70" s="262"/>
      <c r="J70" s="262"/>
      <c r="K70" s="588"/>
      <c r="L70" s="589"/>
      <c r="M70" s="589"/>
      <c r="N70" s="589"/>
      <c r="O70" s="589"/>
      <c r="P70" s="589"/>
      <c r="Q70" s="589"/>
      <c r="R70" s="589"/>
      <c r="S70" s="589"/>
      <c r="T70" s="589"/>
      <c r="U70" s="590"/>
    </row>
    <row r="71" spans="1:29" s="196" customFormat="1" ht="21.95" customHeight="1">
      <c r="A71" s="306"/>
      <c r="B71" s="323"/>
      <c r="C71" s="135" t="s">
        <v>130</v>
      </c>
      <c r="D71" s="136">
        <v>8840</v>
      </c>
      <c r="E71" s="136">
        <v>8840</v>
      </c>
      <c r="F71" s="158">
        <f>E71-D71</f>
        <v>0</v>
      </c>
      <c r="G71" s="138"/>
      <c r="H71" s="259"/>
      <c r="I71" s="259">
        <v>360</v>
      </c>
      <c r="J71" s="259"/>
      <c r="K71" s="324" t="s">
        <v>131</v>
      </c>
      <c r="L71" s="325"/>
      <c r="M71" s="307"/>
      <c r="N71" s="557">
        <v>30000</v>
      </c>
      <c r="O71" s="557"/>
      <c r="P71" s="307" t="s">
        <v>53</v>
      </c>
      <c r="Q71" s="557">
        <v>12</v>
      </c>
      <c r="R71" s="557"/>
      <c r="S71" s="139" t="s">
        <v>54</v>
      </c>
      <c r="T71" s="307" t="s">
        <v>55</v>
      </c>
      <c r="U71" s="117">
        <v>360000</v>
      </c>
      <c r="X71" s="196">
        <v>360000</v>
      </c>
    </row>
    <row r="72" spans="1:29" s="196" customFormat="1" ht="21.95" customHeight="1">
      <c r="A72" s="306"/>
      <c r="B72" s="323"/>
      <c r="C72" s="323"/>
      <c r="D72" s="121"/>
      <c r="E72" s="121"/>
      <c r="F72" s="197"/>
      <c r="G72" s="123"/>
      <c r="H72" s="260"/>
      <c r="I72" s="260">
        <v>360</v>
      </c>
      <c r="J72" s="260"/>
      <c r="K72" s="312" t="s">
        <v>132</v>
      </c>
      <c r="L72" s="313"/>
      <c r="M72" s="311"/>
      <c r="N72" s="561">
        <v>30000</v>
      </c>
      <c r="O72" s="561"/>
      <c r="P72" s="311" t="s">
        <v>53</v>
      </c>
      <c r="Q72" s="561">
        <v>12</v>
      </c>
      <c r="R72" s="561"/>
      <c r="S72" s="124" t="s">
        <v>54</v>
      </c>
      <c r="T72" s="311" t="s">
        <v>55</v>
      </c>
      <c r="U72" s="283">
        <f t="shared" ref="U72:U77" si="71">N72*Q72</f>
        <v>360000</v>
      </c>
      <c r="X72" s="196">
        <v>360000</v>
      </c>
    </row>
    <row r="73" spans="1:29" s="196" customFormat="1" ht="21.95" customHeight="1" thickBot="1">
      <c r="A73" s="183"/>
      <c r="B73" s="410"/>
      <c r="C73" s="410"/>
      <c r="D73" s="126"/>
      <c r="E73" s="126"/>
      <c r="F73" s="211"/>
      <c r="G73" s="128"/>
      <c r="H73" s="261">
        <v>0</v>
      </c>
      <c r="I73" s="261">
        <v>600</v>
      </c>
      <c r="J73" s="261"/>
      <c r="K73" s="591" t="s">
        <v>221</v>
      </c>
      <c r="L73" s="592"/>
      <c r="M73" s="592"/>
      <c r="N73" s="574">
        <v>50000</v>
      </c>
      <c r="O73" s="574"/>
      <c r="P73" s="401" t="s">
        <v>53</v>
      </c>
      <c r="Q73" s="574">
        <v>12</v>
      </c>
      <c r="R73" s="574"/>
      <c r="S73" s="129" t="s">
        <v>54</v>
      </c>
      <c r="T73" s="401" t="s">
        <v>55</v>
      </c>
      <c r="U73" s="130">
        <f t="shared" si="71"/>
        <v>600000</v>
      </c>
      <c r="X73" s="196">
        <v>600000</v>
      </c>
    </row>
    <row r="74" spans="1:29" s="196" customFormat="1" ht="21.95" customHeight="1">
      <c r="A74" s="306"/>
      <c r="B74" s="323"/>
      <c r="C74" s="323"/>
      <c r="D74" s="121"/>
      <c r="E74" s="121"/>
      <c r="F74" s="197"/>
      <c r="G74" s="123"/>
      <c r="H74" s="260"/>
      <c r="I74" s="260">
        <v>360</v>
      </c>
      <c r="J74" s="260"/>
      <c r="K74" s="312" t="s">
        <v>133</v>
      </c>
      <c r="L74" s="313"/>
      <c r="M74" s="311"/>
      <c r="N74" s="561">
        <v>30000</v>
      </c>
      <c r="O74" s="561"/>
      <c r="P74" s="311" t="s">
        <v>53</v>
      </c>
      <c r="Q74" s="561">
        <v>12</v>
      </c>
      <c r="R74" s="561"/>
      <c r="S74" s="124" t="s">
        <v>54</v>
      </c>
      <c r="T74" s="311" t="s">
        <v>55</v>
      </c>
      <c r="U74" s="283">
        <f t="shared" si="71"/>
        <v>360000</v>
      </c>
      <c r="X74" s="196">
        <v>360000</v>
      </c>
    </row>
    <row r="75" spans="1:29" s="196" customFormat="1" ht="21.95" customHeight="1">
      <c r="A75" s="306"/>
      <c r="B75" s="323"/>
      <c r="C75" s="323"/>
      <c r="D75" s="121"/>
      <c r="E75" s="121"/>
      <c r="F75" s="197"/>
      <c r="G75" s="123"/>
      <c r="H75" s="260"/>
      <c r="I75" s="260">
        <v>240</v>
      </c>
      <c r="J75" s="260"/>
      <c r="K75" s="312" t="s">
        <v>134</v>
      </c>
      <c r="L75" s="313"/>
      <c r="M75" s="311"/>
      <c r="N75" s="561">
        <v>20000</v>
      </c>
      <c r="O75" s="561"/>
      <c r="P75" s="311" t="s">
        <v>53</v>
      </c>
      <c r="Q75" s="561">
        <v>12</v>
      </c>
      <c r="R75" s="561"/>
      <c r="S75" s="124" t="s">
        <v>54</v>
      </c>
      <c r="T75" s="311" t="s">
        <v>55</v>
      </c>
      <c r="U75" s="283">
        <f t="shared" si="71"/>
        <v>240000</v>
      </c>
      <c r="X75" s="196">
        <v>240000</v>
      </c>
    </row>
    <row r="76" spans="1:29" s="196" customFormat="1" ht="21.95" customHeight="1">
      <c r="A76" s="350"/>
      <c r="B76" s="349"/>
      <c r="C76" s="349"/>
      <c r="D76" s="121"/>
      <c r="E76" s="121"/>
      <c r="F76" s="197"/>
      <c r="G76" s="123"/>
      <c r="H76" s="260"/>
      <c r="I76" s="260">
        <v>420</v>
      </c>
      <c r="J76" s="260"/>
      <c r="K76" s="347" t="s">
        <v>135</v>
      </c>
      <c r="L76" s="348"/>
      <c r="M76" s="346"/>
      <c r="N76" s="561">
        <v>35000</v>
      </c>
      <c r="O76" s="561"/>
      <c r="P76" s="346" t="s">
        <v>53</v>
      </c>
      <c r="Q76" s="561">
        <v>12</v>
      </c>
      <c r="R76" s="561"/>
      <c r="S76" s="124" t="s">
        <v>54</v>
      </c>
      <c r="T76" s="346" t="s">
        <v>55</v>
      </c>
      <c r="U76" s="283">
        <f t="shared" si="71"/>
        <v>420000</v>
      </c>
      <c r="X76" s="196">
        <v>420000</v>
      </c>
    </row>
    <row r="77" spans="1:29" s="196" customFormat="1" ht="21.95" customHeight="1">
      <c r="A77" s="415"/>
      <c r="B77" s="409"/>
      <c r="C77" s="452" t="s">
        <v>248</v>
      </c>
      <c r="D77" s="121"/>
      <c r="E77" s="121"/>
      <c r="F77" s="197"/>
      <c r="G77" s="123"/>
      <c r="H77" s="260"/>
      <c r="I77" s="260">
        <v>5000</v>
      </c>
      <c r="J77" s="260"/>
      <c r="K77" s="433" t="s">
        <v>245</v>
      </c>
      <c r="L77" s="403"/>
      <c r="M77" s="398"/>
      <c r="N77" s="561">
        <v>500000</v>
      </c>
      <c r="O77" s="561"/>
      <c r="P77" s="398" t="s">
        <v>53</v>
      </c>
      <c r="Q77" s="561">
        <v>10</v>
      </c>
      <c r="R77" s="561"/>
      <c r="S77" s="124" t="s">
        <v>54</v>
      </c>
      <c r="T77" s="398" t="s">
        <v>55</v>
      </c>
      <c r="U77" s="283">
        <f t="shared" si="71"/>
        <v>5000000</v>
      </c>
      <c r="X77" s="196">
        <v>1000000</v>
      </c>
      <c r="AC77" s="196">
        <v>4000000</v>
      </c>
    </row>
    <row r="78" spans="1:29" s="196" customFormat="1" ht="36.75" customHeight="1">
      <c r="A78" s="306"/>
      <c r="B78" s="323"/>
      <c r="C78" s="323"/>
      <c r="D78" s="121"/>
      <c r="E78" s="121"/>
      <c r="F78" s="197"/>
      <c r="G78" s="123"/>
      <c r="H78" s="260"/>
      <c r="I78" s="260">
        <v>1500</v>
      </c>
      <c r="J78" s="260"/>
      <c r="K78" s="595" t="s">
        <v>228</v>
      </c>
      <c r="L78" s="596"/>
      <c r="M78" s="596"/>
      <c r="N78" s="561">
        <v>150000</v>
      </c>
      <c r="O78" s="561"/>
      <c r="P78" s="311" t="s">
        <v>53</v>
      </c>
      <c r="Q78" s="561">
        <v>10</v>
      </c>
      <c r="R78" s="561"/>
      <c r="S78" s="124" t="s">
        <v>54</v>
      </c>
      <c r="T78" s="311" t="s">
        <v>55</v>
      </c>
      <c r="U78" s="283">
        <v>1500029</v>
      </c>
      <c r="W78" s="453">
        <v>445369</v>
      </c>
      <c r="X78" s="196">
        <v>1054660</v>
      </c>
    </row>
    <row r="79" spans="1:29" s="196" customFormat="1" ht="20.100000000000001" customHeight="1">
      <c r="A79" s="306"/>
      <c r="B79" s="323"/>
      <c r="C79" s="323"/>
      <c r="D79" s="121"/>
      <c r="E79" s="121"/>
      <c r="F79" s="197"/>
      <c r="G79" s="123"/>
      <c r="H79" s="260"/>
      <c r="I79" s="260"/>
      <c r="J79" s="260"/>
      <c r="K79" s="595" t="s">
        <v>8</v>
      </c>
      <c r="L79" s="564"/>
      <c r="M79" s="311"/>
      <c r="N79" s="561"/>
      <c r="O79" s="561"/>
      <c r="P79" s="311"/>
      <c r="Q79" s="561"/>
      <c r="R79" s="561"/>
      <c r="S79" s="124"/>
      <c r="T79" s="311"/>
      <c r="U79" s="283">
        <f>SUM(U71:U78)</f>
        <v>8840029</v>
      </c>
    </row>
    <row r="80" spans="1:29" s="196" customFormat="1" ht="20.100000000000001" customHeight="1">
      <c r="A80" s="306"/>
      <c r="B80" s="323"/>
      <c r="C80" s="157" t="s">
        <v>69</v>
      </c>
      <c r="D80" s="136">
        <v>12860</v>
      </c>
      <c r="E80" s="136">
        <v>12860</v>
      </c>
      <c r="F80" s="158">
        <f>E80-D80</f>
        <v>0</v>
      </c>
      <c r="G80" s="138"/>
      <c r="H80" s="259"/>
      <c r="I80" s="259">
        <v>360</v>
      </c>
      <c r="J80" s="259"/>
      <c r="K80" s="324" t="s">
        <v>124</v>
      </c>
      <c r="L80" s="325"/>
      <c r="M80" s="307"/>
      <c r="N80" s="557">
        <v>30000</v>
      </c>
      <c r="O80" s="557"/>
      <c r="P80" s="307" t="s">
        <v>53</v>
      </c>
      <c r="Q80" s="557">
        <v>12</v>
      </c>
      <c r="R80" s="557"/>
      <c r="S80" s="139" t="s">
        <v>54</v>
      </c>
      <c r="T80" s="307" t="s">
        <v>55</v>
      </c>
      <c r="U80" s="117">
        <f t="shared" ref="U80:U100" si="72">N80*Q80</f>
        <v>360000</v>
      </c>
      <c r="X80" s="196">
        <v>360000</v>
      </c>
    </row>
    <row r="81" spans="1:28" s="196" customFormat="1" ht="20.100000000000001" customHeight="1">
      <c r="A81" s="306"/>
      <c r="B81" s="323"/>
      <c r="C81" s="151"/>
      <c r="D81" s="121"/>
      <c r="E81" s="121"/>
      <c r="F81" s="197"/>
      <c r="G81" s="123"/>
      <c r="H81" s="260"/>
      <c r="I81" s="260">
        <v>600</v>
      </c>
      <c r="J81" s="260"/>
      <c r="K81" s="312" t="s">
        <v>163</v>
      </c>
      <c r="L81" s="313"/>
      <c r="M81" s="311"/>
      <c r="N81" s="561">
        <v>150000</v>
      </c>
      <c r="O81" s="561"/>
      <c r="P81" s="311" t="s">
        <v>53</v>
      </c>
      <c r="Q81" s="561">
        <v>4</v>
      </c>
      <c r="R81" s="561"/>
      <c r="S81" s="124" t="s">
        <v>67</v>
      </c>
      <c r="T81" s="311" t="s">
        <v>55</v>
      </c>
      <c r="U81" s="283">
        <f t="shared" si="72"/>
        <v>600000</v>
      </c>
      <c r="X81" s="196">
        <v>600000</v>
      </c>
    </row>
    <row r="82" spans="1:28" s="196" customFormat="1" ht="20.100000000000001" customHeight="1">
      <c r="A82" s="306"/>
      <c r="B82" s="323"/>
      <c r="C82" s="151"/>
      <c r="D82" s="121"/>
      <c r="E82" s="121"/>
      <c r="F82" s="197"/>
      <c r="G82" s="123"/>
      <c r="H82" s="260">
        <v>0</v>
      </c>
      <c r="I82" s="260">
        <v>1200</v>
      </c>
      <c r="J82" s="260"/>
      <c r="K82" s="563" t="s">
        <v>222</v>
      </c>
      <c r="L82" s="564"/>
      <c r="M82" s="311"/>
      <c r="N82" s="561">
        <v>100000</v>
      </c>
      <c r="O82" s="561"/>
      <c r="P82" s="311" t="s">
        <v>53</v>
      </c>
      <c r="Q82" s="561">
        <v>12</v>
      </c>
      <c r="R82" s="561"/>
      <c r="S82" s="124" t="s">
        <v>54</v>
      </c>
      <c r="T82" s="311" t="s">
        <v>55</v>
      </c>
      <c r="U82" s="283">
        <f t="shared" si="72"/>
        <v>1200000</v>
      </c>
      <c r="X82" s="196">
        <v>1200000</v>
      </c>
    </row>
    <row r="83" spans="1:28" s="196" customFormat="1" ht="20.100000000000001" customHeight="1">
      <c r="A83" s="306"/>
      <c r="B83" s="323"/>
      <c r="C83" s="151"/>
      <c r="D83" s="121"/>
      <c r="E83" s="121"/>
      <c r="F83" s="197"/>
      <c r="G83" s="123"/>
      <c r="H83" s="260"/>
      <c r="I83" s="260">
        <v>360</v>
      </c>
      <c r="J83" s="260"/>
      <c r="K83" s="563" t="s">
        <v>235</v>
      </c>
      <c r="L83" s="564"/>
      <c r="M83" s="311"/>
      <c r="N83" s="561">
        <v>30000</v>
      </c>
      <c r="O83" s="561"/>
      <c r="P83" s="311" t="s">
        <v>53</v>
      </c>
      <c r="Q83" s="561">
        <v>12</v>
      </c>
      <c r="R83" s="561"/>
      <c r="S83" s="124" t="s">
        <v>54</v>
      </c>
      <c r="T83" s="311" t="s">
        <v>55</v>
      </c>
      <c r="U83" s="283">
        <f t="shared" si="72"/>
        <v>360000</v>
      </c>
      <c r="X83" s="196">
        <v>360000</v>
      </c>
    </row>
    <row r="84" spans="1:28" s="196" customFormat="1" ht="20.100000000000001" customHeight="1">
      <c r="A84" s="306"/>
      <c r="B84" s="323"/>
      <c r="C84" s="151"/>
      <c r="D84" s="121"/>
      <c r="E84" s="121"/>
      <c r="F84" s="197"/>
      <c r="G84" s="123"/>
      <c r="H84" s="260"/>
      <c r="I84" s="260">
        <v>360</v>
      </c>
      <c r="J84" s="260"/>
      <c r="K84" s="312" t="s">
        <v>136</v>
      </c>
      <c r="L84" s="313"/>
      <c r="M84" s="311"/>
      <c r="N84" s="561">
        <v>30000</v>
      </c>
      <c r="O84" s="561"/>
      <c r="P84" s="311" t="s">
        <v>53</v>
      </c>
      <c r="Q84" s="561">
        <v>12</v>
      </c>
      <c r="R84" s="561"/>
      <c r="S84" s="124" t="s">
        <v>54</v>
      </c>
      <c r="T84" s="311" t="s">
        <v>55</v>
      </c>
      <c r="U84" s="283">
        <f t="shared" si="72"/>
        <v>360000</v>
      </c>
      <c r="X84" s="196">
        <v>360000</v>
      </c>
    </row>
    <row r="85" spans="1:28" s="196" customFormat="1" ht="20.100000000000001" customHeight="1">
      <c r="A85" s="306"/>
      <c r="B85" s="323"/>
      <c r="C85" s="151"/>
      <c r="D85" s="121"/>
      <c r="E85" s="121"/>
      <c r="F85" s="197"/>
      <c r="G85" s="123"/>
      <c r="H85" s="260"/>
      <c r="I85" s="260">
        <v>360</v>
      </c>
      <c r="J85" s="260"/>
      <c r="K85" s="563" t="s">
        <v>139</v>
      </c>
      <c r="L85" s="564"/>
      <c r="M85" s="311"/>
      <c r="N85" s="561">
        <v>30000</v>
      </c>
      <c r="O85" s="561"/>
      <c r="P85" s="311" t="s">
        <v>53</v>
      </c>
      <c r="Q85" s="561">
        <v>12</v>
      </c>
      <c r="R85" s="561"/>
      <c r="S85" s="124" t="s">
        <v>54</v>
      </c>
      <c r="T85" s="311" t="s">
        <v>55</v>
      </c>
      <c r="U85" s="283">
        <f t="shared" si="72"/>
        <v>360000</v>
      </c>
      <c r="X85" s="196">
        <v>360000</v>
      </c>
      <c r="AB85" s="196">
        <v>0</v>
      </c>
    </row>
    <row r="86" spans="1:28" s="196" customFormat="1" ht="20.100000000000001" customHeight="1">
      <c r="A86" s="306"/>
      <c r="B86" s="323"/>
      <c r="C86" s="151"/>
      <c r="D86" s="121"/>
      <c r="E86" s="121"/>
      <c r="F86" s="197"/>
      <c r="G86" s="123"/>
      <c r="H86" s="260"/>
      <c r="I86" s="260">
        <v>3300</v>
      </c>
      <c r="J86" s="260"/>
      <c r="K86" s="312" t="s">
        <v>137</v>
      </c>
      <c r="L86" s="313"/>
      <c r="M86" s="311"/>
      <c r="N86" s="561">
        <v>275000</v>
      </c>
      <c r="O86" s="561"/>
      <c r="P86" s="311" t="s">
        <v>53</v>
      </c>
      <c r="Q86" s="561">
        <v>12</v>
      </c>
      <c r="R86" s="561"/>
      <c r="S86" s="124" t="s">
        <v>54</v>
      </c>
      <c r="T86" s="311" t="s">
        <v>55</v>
      </c>
      <c r="U86" s="455">
        <f t="shared" si="72"/>
        <v>3300000</v>
      </c>
      <c r="AB86" s="453">
        <v>3300000</v>
      </c>
    </row>
    <row r="87" spans="1:28" s="196" customFormat="1" ht="20.100000000000001" customHeight="1">
      <c r="A87" s="306"/>
      <c r="B87" s="323"/>
      <c r="C87" s="151"/>
      <c r="D87" s="121"/>
      <c r="E87" s="121"/>
      <c r="F87" s="197"/>
      <c r="G87" s="123"/>
      <c r="H87" s="260"/>
      <c r="I87" s="260">
        <v>3060</v>
      </c>
      <c r="J87" s="260"/>
      <c r="K87" s="312" t="s">
        <v>138</v>
      </c>
      <c r="L87" s="313"/>
      <c r="M87" s="311"/>
      <c r="N87" s="561">
        <v>255000</v>
      </c>
      <c r="O87" s="561"/>
      <c r="P87" s="311" t="s">
        <v>53</v>
      </c>
      <c r="Q87" s="561">
        <v>12</v>
      </c>
      <c r="R87" s="561"/>
      <c r="S87" s="124" t="s">
        <v>54</v>
      </c>
      <c r="T87" s="311" t="s">
        <v>55</v>
      </c>
      <c r="U87" s="455">
        <f t="shared" si="72"/>
        <v>3060000</v>
      </c>
      <c r="AB87" s="196">
        <v>3060000</v>
      </c>
    </row>
    <row r="88" spans="1:28" s="196" customFormat="1" ht="20.100000000000001" customHeight="1">
      <c r="A88" s="306"/>
      <c r="B88" s="323"/>
      <c r="C88" s="151"/>
      <c r="D88" s="121"/>
      <c r="E88" s="121"/>
      <c r="F88" s="197"/>
      <c r="G88" s="123"/>
      <c r="H88" s="260"/>
      <c r="I88" s="260">
        <v>500</v>
      </c>
      <c r="J88" s="260"/>
      <c r="K88" s="563" t="s">
        <v>175</v>
      </c>
      <c r="L88" s="564"/>
      <c r="M88" s="564"/>
      <c r="N88" s="561">
        <v>50000</v>
      </c>
      <c r="O88" s="561"/>
      <c r="P88" s="311" t="s">
        <v>53</v>
      </c>
      <c r="Q88" s="561">
        <v>10</v>
      </c>
      <c r="R88" s="561"/>
      <c r="S88" s="124" t="s">
        <v>54</v>
      </c>
      <c r="T88" s="311" t="s">
        <v>55</v>
      </c>
      <c r="U88" s="283">
        <f t="shared" si="72"/>
        <v>500000</v>
      </c>
      <c r="X88" s="196">
        <v>500000</v>
      </c>
    </row>
    <row r="89" spans="1:28" s="196" customFormat="1" ht="20.100000000000001" customHeight="1">
      <c r="A89" s="306"/>
      <c r="B89" s="323"/>
      <c r="C89" s="151"/>
      <c r="D89" s="121"/>
      <c r="E89" s="121"/>
      <c r="F89" s="197"/>
      <c r="G89" s="123"/>
      <c r="H89" s="260"/>
      <c r="I89" s="260">
        <v>360</v>
      </c>
      <c r="J89" s="260"/>
      <c r="K89" s="365" t="s">
        <v>223</v>
      </c>
      <c r="L89" s="313"/>
      <c r="M89" s="311"/>
      <c r="N89" s="561">
        <v>30000</v>
      </c>
      <c r="O89" s="561"/>
      <c r="P89" s="311" t="s">
        <v>53</v>
      </c>
      <c r="Q89" s="561">
        <v>12</v>
      </c>
      <c r="R89" s="561"/>
      <c r="S89" s="124" t="s">
        <v>54</v>
      </c>
      <c r="T89" s="311" t="s">
        <v>55</v>
      </c>
      <c r="U89" s="283">
        <f t="shared" si="72"/>
        <v>360000</v>
      </c>
      <c r="X89" s="196">
        <v>360000</v>
      </c>
    </row>
    <row r="90" spans="1:28" s="196" customFormat="1" ht="20.100000000000001" customHeight="1">
      <c r="A90" s="306"/>
      <c r="B90" s="323"/>
      <c r="C90" s="151"/>
      <c r="D90" s="121"/>
      <c r="E90" s="121"/>
      <c r="F90" s="197"/>
      <c r="G90" s="123"/>
      <c r="H90" s="260"/>
      <c r="I90" s="260">
        <v>600</v>
      </c>
      <c r="J90" s="260"/>
      <c r="K90" s="312" t="s">
        <v>179</v>
      </c>
      <c r="L90" s="313"/>
      <c r="M90" s="311"/>
      <c r="N90" s="561">
        <v>100000</v>
      </c>
      <c r="O90" s="561"/>
      <c r="P90" s="311" t="s">
        <v>53</v>
      </c>
      <c r="Q90" s="561">
        <v>6</v>
      </c>
      <c r="R90" s="561"/>
      <c r="S90" s="124" t="s">
        <v>67</v>
      </c>
      <c r="T90" s="311" t="s">
        <v>55</v>
      </c>
      <c r="U90" s="283">
        <f t="shared" si="72"/>
        <v>600000</v>
      </c>
      <c r="X90" s="196">
        <v>600000</v>
      </c>
    </row>
    <row r="91" spans="1:28" s="196" customFormat="1" ht="39" customHeight="1">
      <c r="A91" s="306"/>
      <c r="B91" s="323"/>
      <c r="C91" s="151"/>
      <c r="D91" s="121"/>
      <c r="E91" s="121"/>
      <c r="F91" s="197"/>
      <c r="G91" s="123"/>
      <c r="H91" s="260"/>
      <c r="I91" s="260">
        <v>1800</v>
      </c>
      <c r="J91" s="260">
        <v>0</v>
      </c>
      <c r="K91" s="595" t="s">
        <v>227</v>
      </c>
      <c r="L91" s="596"/>
      <c r="M91" s="596"/>
      <c r="N91" s="561">
        <v>150000</v>
      </c>
      <c r="O91" s="561"/>
      <c r="P91" s="311" t="s">
        <v>53</v>
      </c>
      <c r="Q91" s="561">
        <v>12</v>
      </c>
      <c r="R91" s="561"/>
      <c r="S91" s="124" t="s">
        <v>54</v>
      </c>
      <c r="T91" s="311" t="s">
        <v>55</v>
      </c>
      <c r="U91" s="283">
        <f t="shared" si="72"/>
        <v>1800000</v>
      </c>
      <c r="X91" s="196">
        <v>1800000</v>
      </c>
    </row>
    <row r="92" spans="1:28" s="196" customFormat="1" ht="20.100000000000001" customHeight="1">
      <c r="A92" s="306"/>
      <c r="B92" s="323"/>
      <c r="C92" s="155"/>
      <c r="D92" s="131"/>
      <c r="E92" s="131"/>
      <c r="F92" s="156"/>
      <c r="G92" s="133"/>
      <c r="H92" s="262"/>
      <c r="I92" s="262"/>
      <c r="J92" s="262"/>
      <c r="K92" s="575" t="s">
        <v>8</v>
      </c>
      <c r="L92" s="576"/>
      <c r="M92" s="308"/>
      <c r="N92" s="558"/>
      <c r="O92" s="558"/>
      <c r="P92" s="308"/>
      <c r="Q92" s="558"/>
      <c r="R92" s="558"/>
      <c r="S92" s="134"/>
      <c r="T92" s="308"/>
      <c r="U92" s="309">
        <f>SUM(U80:U91)</f>
        <v>12860000</v>
      </c>
    </row>
    <row r="93" spans="1:28" s="196" customFormat="1" ht="20.100000000000001" customHeight="1">
      <c r="A93" s="306"/>
      <c r="B93" s="323"/>
      <c r="C93" s="151" t="s">
        <v>70</v>
      </c>
      <c r="D93" s="160">
        <v>10112</v>
      </c>
      <c r="E93" s="160">
        <v>10183</v>
      </c>
      <c r="F93" s="122">
        <f>E93-D93</f>
        <v>71</v>
      </c>
      <c r="G93" s="123"/>
      <c r="H93" s="260"/>
      <c r="I93" s="260">
        <v>1724</v>
      </c>
      <c r="J93" s="260">
        <v>276</v>
      </c>
      <c r="K93" s="312" t="s">
        <v>172</v>
      </c>
      <c r="L93" s="313"/>
      <c r="M93" s="311"/>
      <c r="N93" s="561">
        <v>200000</v>
      </c>
      <c r="O93" s="561"/>
      <c r="P93" s="311" t="s">
        <v>53</v>
      </c>
      <c r="Q93" s="561">
        <v>10</v>
      </c>
      <c r="R93" s="561"/>
      <c r="S93" s="124" t="s">
        <v>54</v>
      </c>
      <c r="T93" s="311" t="s">
        <v>55</v>
      </c>
      <c r="U93" s="283">
        <v>2000011</v>
      </c>
      <c r="X93" s="196">
        <v>1724330</v>
      </c>
      <c r="Y93" s="453">
        <v>275681</v>
      </c>
    </row>
    <row r="94" spans="1:28" s="196" customFormat="1" ht="20.100000000000001" customHeight="1">
      <c r="A94" s="306"/>
      <c r="B94" s="323"/>
      <c r="C94" s="151"/>
      <c r="D94" s="121"/>
      <c r="E94" s="121"/>
      <c r="F94" s="122"/>
      <c r="G94" s="146"/>
      <c r="H94" s="260"/>
      <c r="I94" s="260">
        <v>800</v>
      </c>
      <c r="J94" s="260">
        <v>200</v>
      </c>
      <c r="K94" s="563" t="s">
        <v>116</v>
      </c>
      <c r="L94" s="564"/>
      <c r="M94" s="311"/>
      <c r="N94" s="561">
        <v>50000</v>
      </c>
      <c r="O94" s="561"/>
      <c r="P94" s="311" t="s">
        <v>53</v>
      </c>
      <c r="Q94" s="561">
        <v>20</v>
      </c>
      <c r="R94" s="561"/>
      <c r="S94" s="124" t="s">
        <v>67</v>
      </c>
      <c r="T94" s="311" t="s">
        <v>55</v>
      </c>
      <c r="U94" s="283">
        <f t="shared" si="72"/>
        <v>1000000</v>
      </c>
      <c r="X94" s="196">
        <v>800000</v>
      </c>
      <c r="Y94" s="196">
        <v>200000</v>
      </c>
    </row>
    <row r="95" spans="1:28" s="196" customFormat="1" ht="20.100000000000001" customHeight="1" thickBot="1">
      <c r="A95" s="183"/>
      <c r="B95" s="410"/>
      <c r="C95" s="210"/>
      <c r="D95" s="126"/>
      <c r="E95" s="126"/>
      <c r="F95" s="127"/>
      <c r="G95" s="269"/>
      <c r="H95" s="261"/>
      <c r="I95" s="261">
        <v>2000</v>
      </c>
      <c r="J95" s="261">
        <v>500</v>
      </c>
      <c r="K95" s="411" t="s">
        <v>75</v>
      </c>
      <c r="L95" s="412"/>
      <c r="M95" s="401"/>
      <c r="N95" s="574">
        <v>2500000</v>
      </c>
      <c r="O95" s="574"/>
      <c r="P95" s="401" t="s">
        <v>53</v>
      </c>
      <c r="Q95" s="574">
        <v>1</v>
      </c>
      <c r="R95" s="574"/>
      <c r="S95" s="129" t="s">
        <v>67</v>
      </c>
      <c r="T95" s="401" t="s">
        <v>55</v>
      </c>
      <c r="U95" s="130">
        <f t="shared" si="72"/>
        <v>2500000</v>
      </c>
      <c r="X95" s="196">
        <v>2000000</v>
      </c>
      <c r="Y95" s="196">
        <v>500000</v>
      </c>
    </row>
    <row r="96" spans="1:28" s="196" customFormat="1" ht="20.100000000000001" customHeight="1">
      <c r="A96" s="306"/>
      <c r="B96" s="323"/>
      <c r="C96" s="151"/>
      <c r="D96" s="121"/>
      <c r="E96" s="121"/>
      <c r="F96" s="122"/>
      <c r="G96" s="146"/>
      <c r="H96" s="260"/>
      <c r="I96" s="260">
        <v>300</v>
      </c>
      <c r="J96" s="260"/>
      <c r="K96" s="595" t="s">
        <v>176</v>
      </c>
      <c r="L96" s="596"/>
      <c r="M96" s="596"/>
      <c r="N96" s="561">
        <v>300000</v>
      </c>
      <c r="O96" s="561"/>
      <c r="P96" s="311" t="s">
        <v>53</v>
      </c>
      <c r="Q96" s="561">
        <v>1</v>
      </c>
      <c r="R96" s="561"/>
      <c r="S96" s="124" t="s">
        <v>67</v>
      </c>
      <c r="T96" s="311" t="s">
        <v>55</v>
      </c>
      <c r="U96" s="283">
        <f t="shared" si="72"/>
        <v>300000</v>
      </c>
      <c r="X96" s="196">
        <v>300000</v>
      </c>
    </row>
    <row r="97" spans="1:29" s="196" customFormat="1" ht="20.100000000000001" customHeight="1">
      <c r="A97" s="306"/>
      <c r="B97" s="323"/>
      <c r="C97" s="151"/>
      <c r="D97" s="121"/>
      <c r="E97" s="121"/>
      <c r="F97" s="122"/>
      <c r="G97" s="146"/>
      <c r="H97" s="260"/>
      <c r="I97" s="260">
        <v>300</v>
      </c>
      <c r="J97" s="260">
        <v>200</v>
      </c>
      <c r="K97" s="595" t="s">
        <v>225</v>
      </c>
      <c r="L97" s="596"/>
      <c r="M97" s="596"/>
      <c r="N97" s="561">
        <v>500000</v>
      </c>
      <c r="O97" s="561"/>
      <c r="P97" s="311" t="s">
        <v>53</v>
      </c>
      <c r="Q97" s="561">
        <v>1</v>
      </c>
      <c r="R97" s="561"/>
      <c r="S97" s="124" t="s">
        <v>67</v>
      </c>
      <c r="T97" s="311" t="s">
        <v>55</v>
      </c>
      <c r="U97" s="283">
        <f t="shared" si="72"/>
        <v>500000</v>
      </c>
      <c r="X97" s="196">
        <v>300000</v>
      </c>
      <c r="Y97" s="196">
        <v>200000</v>
      </c>
    </row>
    <row r="98" spans="1:29" s="196" customFormat="1" ht="20.100000000000001" customHeight="1">
      <c r="A98" s="415"/>
      <c r="B98" s="409"/>
      <c r="C98" s="151"/>
      <c r="D98" s="121"/>
      <c r="E98" s="121"/>
      <c r="F98" s="122"/>
      <c r="G98" s="146"/>
      <c r="H98" s="260"/>
      <c r="I98" s="260">
        <v>500</v>
      </c>
      <c r="J98" s="260">
        <v>0</v>
      </c>
      <c r="K98" s="595" t="s">
        <v>224</v>
      </c>
      <c r="L98" s="596"/>
      <c r="M98" s="399"/>
      <c r="N98" s="561">
        <v>500000</v>
      </c>
      <c r="O98" s="561"/>
      <c r="P98" s="398" t="s">
        <v>53</v>
      </c>
      <c r="Q98" s="561">
        <v>1</v>
      </c>
      <c r="R98" s="561"/>
      <c r="S98" s="124" t="s">
        <v>67</v>
      </c>
      <c r="T98" s="398" t="s">
        <v>55</v>
      </c>
      <c r="U98" s="283">
        <f t="shared" si="72"/>
        <v>500000</v>
      </c>
      <c r="X98" s="196">
        <v>500000</v>
      </c>
    </row>
    <row r="99" spans="1:29" s="196" customFormat="1" ht="20.100000000000001" customHeight="1">
      <c r="A99" s="306"/>
      <c r="B99" s="323"/>
      <c r="C99" s="151"/>
      <c r="D99" s="121"/>
      <c r="E99" s="121"/>
      <c r="F99" s="122"/>
      <c r="G99" s="146"/>
      <c r="H99" s="260"/>
      <c r="I99" s="260">
        <v>400</v>
      </c>
      <c r="J99" s="260">
        <v>100</v>
      </c>
      <c r="K99" s="595" t="s">
        <v>168</v>
      </c>
      <c r="L99" s="596"/>
      <c r="M99" s="596"/>
      <c r="N99" s="561">
        <v>500000</v>
      </c>
      <c r="O99" s="561"/>
      <c r="P99" s="311" t="s">
        <v>53</v>
      </c>
      <c r="Q99" s="561">
        <v>1</v>
      </c>
      <c r="R99" s="561"/>
      <c r="S99" s="124" t="s">
        <v>67</v>
      </c>
      <c r="T99" s="311" t="s">
        <v>55</v>
      </c>
      <c r="U99" s="283">
        <f t="shared" si="72"/>
        <v>500000</v>
      </c>
      <c r="W99" s="196">
        <v>200000</v>
      </c>
      <c r="X99" s="196">
        <v>200000</v>
      </c>
      <c r="Y99" s="196">
        <v>100000</v>
      </c>
    </row>
    <row r="100" spans="1:29" s="196" customFormat="1" ht="20.100000000000001" customHeight="1">
      <c r="A100" s="306"/>
      <c r="B100" s="323"/>
      <c r="C100" s="151"/>
      <c r="D100" s="121"/>
      <c r="E100" s="121"/>
      <c r="F100" s="122"/>
      <c r="G100" s="146"/>
      <c r="H100" s="260"/>
      <c r="I100" s="260">
        <v>500</v>
      </c>
      <c r="J100" s="260"/>
      <c r="K100" s="595" t="s">
        <v>173</v>
      </c>
      <c r="L100" s="596"/>
      <c r="M100" s="596"/>
      <c r="N100" s="561">
        <v>500000</v>
      </c>
      <c r="O100" s="561"/>
      <c r="P100" s="311" t="s">
        <v>53</v>
      </c>
      <c r="Q100" s="561">
        <v>1</v>
      </c>
      <c r="R100" s="561"/>
      <c r="S100" s="124" t="s">
        <v>67</v>
      </c>
      <c r="T100" s="311" t="s">
        <v>55</v>
      </c>
      <c r="U100" s="283">
        <f t="shared" si="72"/>
        <v>500000</v>
      </c>
      <c r="X100" s="196">
        <v>500000</v>
      </c>
    </row>
    <row r="101" spans="1:29" s="196" customFormat="1" ht="34.5" customHeight="1">
      <c r="A101" s="306"/>
      <c r="B101" s="323"/>
      <c r="C101" s="151"/>
      <c r="D101" s="121"/>
      <c r="E101" s="121"/>
      <c r="F101" s="122"/>
      <c r="G101" s="146"/>
      <c r="H101" s="260"/>
      <c r="I101" s="260">
        <v>2383</v>
      </c>
      <c r="J101" s="260"/>
      <c r="K101" s="595" t="s">
        <v>232</v>
      </c>
      <c r="L101" s="596"/>
      <c r="M101" s="596"/>
      <c r="N101" s="561">
        <v>190266</v>
      </c>
      <c r="O101" s="561"/>
      <c r="P101" s="311" t="s">
        <v>53</v>
      </c>
      <c r="Q101" s="561">
        <v>12</v>
      </c>
      <c r="R101" s="561"/>
      <c r="S101" s="124" t="s">
        <v>67</v>
      </c>
      <c r="T101" s="311" t="s">
        <v>55</v>
      </c>
      <c r="U101" s="455">
        <v>2383198</v>
      </c>
      <c r="X101" s="453">
        <v>2383198</v>
      </c>
    </row>
    <row r="102" spans="1:29" s="196" customFormat="1" ht="20.100000000000001" customHeight="1">
      <c r="A102" s="140"/>
      <c r="B102" s="281"/>
      <c r="C102" s="155"/>
      <c r="D102" s="131"/>
      <c r="E102" s="131"/>
      <c r="F102" s="132"/>
      <c r="G102" s="149"/>
      <c r="H102" s="262"/>
      <c r="I102" s="262"/>
      <c r="J102" s="262"/>
      <c r="K102" s="282" t="s">
        <v>8</v>
      </c>
      <c r="L102" s="190"/>
      <c r="M102" s="190"/>
      <c r="N102" s="308"/>
      <c r="O102" s="308"/>
      <c r="P102" s="308"/>
      <c r="Q102" s="308"/>
      <c r="R102" s="308"/>
      <c r="S102" s="134"/>
      <c r="T102" s="308"/>
      <c r="U102" s="309">
        <f>SUM(U93:U101)</f>
        <v>10183209</v>
      </c>
    </row>
    <row r="103" spans="1:29" s="196" customFormat="1" ht="20.100000000000001" customHeight="1">
      <c r="A103" s="306" t="s">
        <v>72</v>
      </c>
      <c r="B103" s="287"/>
      <c r="C103" s="125"/>
      <c r="D103" s="277">
        <f>D104</f>
        <v>0</v>
      </c>
      <c r="E103" s="277">
        <f>E104</f>
        <v>500</v>
      </c>
      <c r="F103" s="156">
        <f>E103-D103</f>
        <v>500</v>
      </c>
      <c r="G103" s="133">
        <f>E103/E5*100</f>
        <v>0.13723030813693388</v>
      </c>
      <c r="H103" s="262"/>
      <c r="I103" s="262"/>
      <c r="J103" s="262"/>
      <c r="K103" s="321"/>
      <c r="L103" s="322"/>
      <c r="M103" s="308"/>
      <c r="N103" s="308"/>
      <c r="O103" s="308"/>
      <c r="P103" s="308"/>
      <c r="Q103" s="308"/>
      <c r="R103" s="308"/>
      <c r="S103" s="134"/>
      <c r="T103" s="308"/>
      <c r="U103" s="309"/>
    </row>
    <row r="104" spans="1:29" s="196" customFormat="1" ht="20.100000000000001" customHeight="1">
      <c r="A104" s="140"/>
      <c r="B104" s="264" t="s">
        <v>72</v>
      </c>
      <c r="C104" s="141" t="s">
        <v>72</v>
      </c>
      <c r="D104" s="181">
        <v>0</v>
      </c>
      <c r="E104" s="181">
        <v>500</v>
      </c>
      <c r="F104" s="153">
        <f>E104-D104</f>
        <v>500</v>
      </c>
      <c r="G104" s="147"/>
      <c r="H104" s="263"/>
      <c r="I104" s="263">
        <v>500</v>
      </c>
      <c r="J104" s="263"/>
      <c r="K104" s="302" t="s">
        <v>72</v>
      </c>
      <c r="L104" s="303"/>
      <c r="M104" s="304"/>
      <c r="N104" s="304"/>
      <c r="O104" s="304"/>
      <c r="P104" s="304"/>
      <c r="Q104" s="304"/>
      <c r="R104" s="304"/>
      <c r="S104" s="152"/>
      <c r="T104" s="304"/>
      <c r="U104" s="457">
        <v>500000</v>
      </c>
      <c r="X104" s="196">
        <v>500000</v>
      </c>
    </row>
    <row r="105" spans="1:29" s="196" customFormat="1" ht="20.100000000000001" customHeight="1">
      <c r="A105" s="597" t="s">
        <v>59</v>
      </c>
      <c r="B105" s="141"/>
      <c r="C105" s="141"/>
      <c r="D105" s="207">
        <f>D106+D107</f>
        <v>3001</v>
      </c>
      <c r="E105" s="207">
        <f>E106+E107</f>
        <v>3070</v>
      </c>
      <c r="F105" s="142">
        <f>E105-D105</f>
        <v>69</v>
      </c>
      <c r="G105" s="202">
        <f>E105/E5*100</f>
        <v>0.84259409196077406</v>
      </c>
      <c r="H105" s="263"/>
      <c r="I105" s="263"/>
      <c r="J105" s="263"/>
      <c r="K105" s="599"/>
      <c r="L105" s="600"/>
      <c r="M105" s="600"/>
      <c r="N105" s="600"/>
      <c r="O105" s="600"/>
      <c r="P105" s="600"/>
      <c r="Q105" s="600"/>
      <c r="R105" s="600"/>
      <c r="S105" s="600"/>
      <c r="T105" s="600"/>
      <c r="U105" s="601"/>
    </row>
    <row r="106" spans="1:29" s="196" customFormat="1" ht="20.100000000000001" customHeight="1">
      <c r="A106" s="598"/>
      <c r="B106" s="602" t="s">
        <v>125</v>
      </c>
      <c r="C106" s="281" t="s">
        <v>74</v>
      </c>
      <c r="D106" s="182">
        <v>500</v>
      </c>
      <c r="E106" s="182">
        <v>500</v>
      </c>
      <c r="F106" s="132">
        <f>E106-D106</f>
        <v>0</v>
      </c>
      <c r="G106" s="143"/>
      <c r="H106" s="263"/>
      <c r="I106" s="263">
        <v>500</v>
      </c>
      <c r="J106" s="263"/>
      <c r="K106" s="204" t="s">
        <v>74</v>
      </c>
      <c r="L106" s="205"/>
      <c r="M106" s="408"/>
      <c r="N106" s="408"/>
      <c r="O106" s="408"/>
      <c r="P106" s="408"/>
      <c r="Q106" s="408"/>
      <c r="R106" s="408"/>
      <c r="S106" s="152"/>
      <c r="T106" s="408"/>
      <c r="U106" s="106">
        <v>500000</v>
      </c>
      <c r="X106" s="196">
        <v>500000</v>
      </c>
    </row>
    <row r="107" spans="1:29" s="196" customFormat="1" ht="20.100000000000001" customHeight="1">
      <c r="A107" s="400"/>
      <c r="B107" s="603"/>
      <c r="C107" s="409" t="s">
        <v>180</v>
      </c>
      <c r="D107" s="298">
        <v>2501</v>
      </c>
      <c r="E107" s="298">
        <v>2570</v>
      </c>
      <c r="F107" s="122">
        <f>E107-D107</f>
        <v>69</v>
      </c>
      <c r="G107" s="138"/>
      <c r="H107" s="259">
        <v>2538</v>
      </c>
      <c r="I107" s="259"/>
      <c r="J107" s="259"/>
      <c r="K107" s="406" t="s">
        <v>206</v>
      </c>
      <c r="L107" s="407"/>
      <c r="M107" s="405"/>
      <c r="N107" s="561">
        <v>2538330</v>
      </c>
      <c r="O107" s="561"/>
      <c r="P107" s="398" t="s">
        <v>53</v>
      </c>
      <c r="Q107" s="561">
        <v>1</v>
      </c>
      <c r="R107" s="561"/>
      <c r="S107" s="124" t="s">
        <v>67</v>
      </c>
      <c r="T107" s="398" t="s">
        <v>55</v>
      </c>
      <c r="U107" s="455">
        <v>2538330</v>
      </c>
    </row>
    <row r="108" spans="1:29" s="196" customFormat="1" ht="20.100000000000001" customHeight="1">
      <c r="A108" s="400"/>
      <c r="B108" s="603"/>
      <c r="C108" s="409"/>
      <c r="D108" s="298"/>
      <c r="E108" s="298"/>
      <c r="F108" s="197"/>
      <c r="G108" s="123"/>
      <c r="H108" s="432">
        <v>17</v>
      </c>
      <c r="I108" s="260">
        <v>0</v>
      </c>
      <c r="J108" s="244"/>
      <c r="K108" s="199" t="s">
        <v>207</v>
      </c>
      <c r="L108" s="200"/>
      <c r="M108" s="398"/>
      <c r="N108" s="561">
        <v>16801</v>
      </c>
      <c r="O108" s="561"/>
      <c r="P108" s="398" t="s">
        <v>53</v>
      </c>
      <c r="Q108" s="561">
        <v>1</v>
      </c>
      <c r="R108" s="561"/>
      <c r="S108" s="124" t="s">
        <v>67</v>
      </c>
      <c r="T108" s="398" t="s">
        <v>55</v>
      </c>
      <c r="U108" s="455">
        <f t="shared" ref="U108:U110" si="73">N108*Q108</f>
        <v>16801</v>
      </c>
    </row>
    <row r="109" spans="1:29" s="196" customFormat="1" ht="20.100000000000001" customHeight="1">
      <c r="A109" s="400"/>
      <c r="B109" s="603"/>
      <c r="C109" s="409"/>
      <c r="D109" s="298"/>
      <c r="E109" s="298"/>
      <c r="F109" s="122"/>
      <c r="G109" s="123"/>
      <c r="H109" s="260"/>
      <c r="I109" s="260">
        <v>1</v>
      </c>
      <c r="J109" s="244"/>
      <c r="K109" s="199" t="s">
        <v>208</v>
      </c>
      <c r="L109" s="200"/>
      <c r="M109" s="398"/>
      <c r="N109" s="561">
        <v>109</v>
      </c>
      <c r="O109" s="561"/>
      <c r="P109" s="398" t="s">
        <v>53</v>
      </c>
      <c r="Q109" s="561">
        <v>1</v>
      </c>
      <c r="R109" s="561"/>
      <c r="S109" s="124" t="s">
        <v>67</v>
      </c>
      <c r="T109" s="398" t="s">
        <v>55</v>
      </c>
      <c r="U109" s="455">
        <f t="shared" si="73"/>
        <v>109</v>
      </c>
      <c r="AA109" s="453">
        <v>109</v>
      </c>
    </row>
    <row r="110" spans="1:29" s="196" customFormat="1" ht="20.100000000000001" customHeight="1">
      <c r="A110" s="400"/>
      <c r="B110" s="603"/>
      <c r="C110" s="409"/>
      <c r="D110" s="298"/>
      <c r="E110" s="298"/>
      <c r="F110" s="122"/>
      <c r="G110" s="123"/>
      <c r="H110" s="260"/>
      <c r="I110" s="260">
        <v>14</v>
      </c>
      <c r="J110" s="244"/>
      <c r="K110" s="199" t="s">
        <v>231</v>
      </c>
      <c r="L110" s="200"/>
      <c r="M110" s="398"/>
      <c r="N110" s="561">
        <v>14366</v>
      </c>
      <c r="O110" s="561"/>
      <c r="P110" s="398" t="s">
        <v>53</v>
      </c>
      <c r="Q110" s="561">
        <v>1</v>
      </c>
      <c r="R110" s="561"/>
      <c r="S110" s="124" t="s">
        <v>67</v>
      </c>
      <c r="T110" s="398" t="s">
        <v>55</v>
      </c>
      <c r="U110" s="455">
        <f t="shared" si="73"/>
        <v>14366</v>
      </c>
      <c r="AB110" s="453">
        <v>14366</v>
      </c>
    </row>
    <row r="111" spans="1:29" s="196" customFormat="1" ht="20.100000000000001" customHeight="1" thickBot="1">
      <c r="A111" s="417"/>
      <c r="B111" s="604"/>
      <c r="C111" s="410"/>
      <c r="D111" s="418"/>
      <c r="E111" s="418"/>
      <c r="F111" s="127"/>
      <c r="G111" s="128"/>
      <c r="H111" s="261"/>
      <c r="I111" s="261"/>
      <c r="J111" s="240"/>
      <c r="K111" s="419"/>
      <c r="L111" s="420"/>
      <c r="M111" s="401"/>
      <c r="N111" s="574"/>
      <c r="O111" s="574"/>
      <c r="P111" s="401"/>
      <c r="Q111" s="574"/>
      <c r="R111" s="574"/>
      <c r="S111" s="129"/>
      <c r="T111" s="401"/>
      <c r="U111" s="130"/>
      <c r="AC111" s="453"/>
    </row>
    <row r="112" spans="1:29" s="196" customFormat="1" ht="16.5" customHeight="1">
      <c r="A112" s="192"/>
      <c r="C112" s="37"/>
      <c r="D112" s="206"/>
      <c r="E112" s="35"/>
      <c r="G112" s="198"/>
      <c r="H112" s="196">
        <f>SUM(H8:H111)</f>
        <v>290529</v>
      </c>
      <c r="I112" s="196">
        <f>SUM(I8:I111)</f>
        <v>61271</v>
      </c>
      <c r="J112" s="196">
        <f>SUM(J8:J111)</f>
        <v>12551</v>
      </c>
      <c r="K112" s="39"/>
      <c r="L112" s="25"/>
      <c r="M112" s="25"/>
      <c r="N112" s="25"/>
      <c r="O112" s="25"/>
      <c r="P112" s="25"/>
      <c r="Q112" s="25"/>
      <c r="R112" s="25"/>
      <c r="S112" s="25"/>
      <c r="T112" s="25"/>
      <c r="U112" s="25"/>
    </row>
    <row r="113" spans="2:11" ht="10.5" customHeight="1">
      <c r="B113" s="196"/>
      <c r="C113" s="37"/>
      <c r="D113" s="35"/>
      <c r="E113" s="35"/>
      <c r="F113" s="196"/>
      <c r="G113" s="198"/>
      <c r="K113" s="39"/>
    </row>
    <row r="114" spans="2:11">
      <c r="B114" s="196"/>
      <c r="C114" s="37"/>
      <c r="D114" s="35"/>
      <c r="E114" s="35"/>
      <c r="F114" s="196"/>
      <c r="G114" s="198"/>
      <c r="K114" s="39"/>
    </row>
    <row r="115" spans="2:11">
      <c r="B115" s="196"/>
      <c r="C115" s="37"/>
      <c r="D115" s="35"/>
      <c r="E115" s="35"/>
      <c r="F115" s="196"/>
      <c r="G115" s="198"/>
      <c r="K115" s="39"/>
    </row>
    <row r="116" spans="2:11">
      <c r="D116" s="35"/>
    </row>
  </sheetData>
  <mergeCells count="229">
    <mergeCell ref="N111:O111"/>
    <mergeCell ref="Q111:R111"/>
    <mergeCell ref="K101:M101"/>
    <mergeCell ref="N101:O101"/>
    <mergeCell ref="Q101:R101"/>
    <mergeCell ref="A105:A106"/>
    <mergeCell ref="K105:U105"/>
    <mergeCell ref="B106:B111"/>
    <mergeCell ref="N107:O107"/>
    <mergeCell ref="Q107:R107"/>
    <mergeCell ref="N108:O108"/>
    <mergeCell ref="Q108:R108"/>
    <mergeCell ref="N109:O109"/>
    <mergeCell ref="Q109:R109"/>
    <mergeCell ref="N110:O110"/>
    <mergeCell ref="Q110:R110"/>
    <mergeCell ref="N98:O98"/>
    <mergeCell ref="Q98:R98"/>
    <mergeCell ref="K99:M99"/>
    <mergeCell ref="N99:O99"/>
    <mergeCell ref="Q99:R99"/>
    <mergeCell ref="K100:M100"/>
    <mergeCell ref="N100:O100"/>
    <mergeCell ref="Q100:R100"/>
    <mergeCell ref="K96:M96"/>
    <mergeCell ref="N96:O96"/>
    <mergeCell ref="Q96:R96"/>
    <mergeCell ref="K97:M97"/>
    <mergeCell ref="N97:O97"/>
    <mergeCell ref="Q97:R97"/>
    <mergeCell ref="K98:L98"/>
    <mergeCell ref="N93:O93"/>
    <mergeCell ref="Q93:R93"/>
    <mergeCell ref="K94:L94"/>
    <mergeCell ref="N94:O94"/>
    <mergeCell ref="Q94:R94"/>
    <mergeCell ref="N95:O95"/>
    <mergeCell ref="Q95:R95"/>
    <mergeCell ref="K91:M91"/>
    <mergeCell ref="N91:O91"/>
    <mergeCell ref="Q91:R91"/>
    <mergeCell ref="K92:L92"/>
    <mergeCell ref="N92:O92"/>
    <mergeCell ref="Q92:R92"/>
    <mergeCell ref="K88:M88"/>
    <mergeCell ref="N88:O88"/>
    <mergeCell ref="Q88:R88"/>
    <mergeCell ref="N89:O89"/>
    <mergeCell ref="Q89:R89"/>
    <mergeCell ref="N90:O90"/>
    <mergeCell ref="Q90:R90"/>
    <mergeCell ref="K85:L85"/>
    <mergeCell ref="N85:O85"/>
    <mergeCell ref="Q85:R85"/>
    <mergeCell ref="N86:O86"/>
    <mergeCell ref="Q86:R86"/>
    <mergeCell ref="N87:O87"/>
    <mergeCell ref="Q87:R87"/>
    <mergeCell ref="K83:L83"/>
    <mergeCell ref="N83:O83"/>
    <mergeCell ref="Q83:R83"/>
    <mergeCell ref="N84:O84"/>
    <mergeCell ref="Q84:R84"/>
    <mergeCell ref="N80:O80"/>
    <mergeCell ref="Q80:R80"/>
    <mergeCell ref="N81:O81"/>
    <mergeCell ref="Q81:R81"/>
    <mergeCell ref="K82:L82"/>
    <mergeCell ref="N82:O82"/>
    <mergeCell ref="Q82:R82"/>
    <mergeCell ref="N77:O77"/>
    <mergeCell ref="Q77:R77"/>
    <mergeCell ref="K78:M78"/>
    <mergeCell ref="N78:O78"/>
    <mergeCell ref="Q78:R78"/>
    <mergeCell ref="K79:L79"/>
    <mergeCell ref="N79:O79"/>
    <mergeCell ref="Q79:R79"/>
    <mergeCell ref="N74:O74"/>
    <mergeCell ref="Q74:R74"/>
    <mergeCell ref="N75:O75"/>
    <mergeCell ref="Q75:R75"/>
    <mergeCell ref="N76:O76"/>
    <mergeCell ref="Q76:R76"/>
    <mergeCell ref="K70:U70"/>
    <mergeCell ref="N71:O71"/>
    <mergeCell ref="Q71:R71"/>
    <mergeCell ref="N72:O72"/>
    <mergeCell ref="Q72:R72"/>
    <mergeCell ref="K73:M73"/>
    <mergeCell ref="N73:O73"/>
    <mergeCell ref="Q73:R73"/>
    <mergeCell ref="N66:O66"/>
    <mergeCell ref="Q66:R66"/>
    <mergeCell ref="K68:L68"/>
    <mergeCell ref="N68:O68"/>
    <mergeCell ref="Q68:R68"/>
    <mergeCell ref="K69:L69"/>
    <mergeCell ref="N69:O69"/>
    <mergeCell ref="Q69:R69"/>
    <mergeCell ref="K62:U62"/>
    <mergeCell ref="N63:O63"/>
    <mergeCell ref="Q63:R63"/>
    <mergeCell ref="K65:L65"/>
    <mergeCell ref="N65:O65"/>
    <mergeCell ref="Q65:R65"/>
    <mergeCell ref="Q58:R58"/>
    <mergeCell ref="C59:C60"/>
    <mergeCell ref="N59:O59"/>
    <mergeCell ref="Q59:R59"/>
    <mergeCell ref="N60:O60"/>
    <mergeCell ref="Q60:R60"/>
    <mergeCell ref="N58:O58"/>
    <mergeCell ref="K56:M56"/>
    <mergeCell ref="N56:O56"/>
    <mergeCell ref="Q56:R56"/>
    <mergeCell ref="Q50:R50"/>
    <mergeCell ref="B51:B53"/>
    <mergeCell ref="K51:L51"/>
    <mergeCell ref="N51:O51"/>
    <mergeCell ref="Q51:R51"/>
    <mergeCell ref="N52:O52"/>
    <mergeCell ref="Q52:R52"/>
    <mergeCell ref="K53:L53"/>
    <mergeCell ref="N53:O53"/>
    <mergeCell ref="Q53:R53"/>
    <mergeCell ref="B48:B50"/>
    <mergeCell ref="K48:L48"/>
    <mergeCell ref="N48:O48"/>
    <mergeCell ref="Q48:R48"/>
    <mergeCell ref="N49:O49"/>
    <mergeCell ref="Q49:R49"/>
    <mergeCell ref="K50:L50"/>
    <mergeCell ref="N50:O50"/>
    <mergeCell ref="K55:L55"/>
    <mergeCell ref="N55:O55"/>
    <mergeCell ref="Q55:R55"/>
    <mergeCell ref="N44:O44"/>
    <mergeCell ref="Q44:R44"/>
    <mergeCell ref="N45:O45"/>
    <mergeCell ref="Q45:R45"/>
    <mergeCell ref="N46:O46"/>
    <mergeCell ref="Q46:R46"/>
    <mergeCell ref="B40:B47"/>
    <mergeCell ref="K40:L40"/>
    <mergeCell ref="N40:O40"/>
    <mergeCell ref="Q40:R40"/>
    <mergeCell ref="K41:L41"/>
    <mergeCell ref="N41:O41"/>
    <mergeCell ref="Q41:R41"/>
    <mergeCell ref="N42:O42"/>
    <mergeCell ref="Q42:R42"/>
    <mergeCell ref="K44:L44"/>
    <mergeCell ref="N47:O47"/>
    <mergeCell ref="Q47:R47"/>
    <mergeCell ref="N43:O43"/>
    <mergeCell ref="Q43:R43"/>
    <mergeCell ref="K37:L37"/>
    <mergeCell ref="N37:O37"/>
    <mergeCell ref="Q37:R37"/>
    <mergeCell ref="K39:L39"/>
    <mergeCell ref="N39:O39"/>
    <mergeCell ref="Q39:R39"/>
    <mergeCell ref="K34:L34"/>
    <mergeCell ref="N34:O34"/>
    <mergeCell ref="Q34:R34"/>
    <mergeCell ref="K35:L35"/>
    <mergeCell ref="N35:O35"/>
    <mergeCell ref="Q35:R35"/>
    <mergeCell ref="N36:O36"/>
    <mergeCell ref="Q36:R36"/>
    <mergeCell ref="K38:L38"/>
    <mergeCell ref="N38:O38"/>
    <mergeCell ref="Q38:R38"/>
    <mergeCell ref="K30:L30"/>
    <mergeCell ref="N30:O30"/>
    <mergeCell ref="Q30:R30"/>
    <mergeCell ref="K33:L33"/>
    <mergeCell ref="N33:O33"/>
    <mergeCell ref="Q33:R33"/>
    <mergeCell ref="K27:L27"/>
    <mergeCell ref="N27:O27"/>
    <mergeCell ref="Q27:R27"/>
    <mergeCell ref="N28:O28"/>
    <mergeCell ref="Q28:R28"/>
    <mergeCell ref="N29:O29"/>
    <mergeCell ref="Q29:R29"/>
    <mergeCell ref="N32:O32"/>
    <mergeCell ref="Q32:R32"/>
    <mergeCell ref="N31:O31"/>
    <mergeCell ref="Q31:R31"/>
    <mergeCell ref="K26:L26"/>
    <mergeCell ref="N26:O26"/>
    <mergeCell ref="Q26:R26"/>
    <mergeCell ref="C24:C25"/>
    <mergeCell ref="K24:L24"/>
    <mergeCell ref="N24:O24"/>
    <mergeCell ref="Q24:R24"/>
    <mergeCell ref="K25:L25"/>
    <mergeCell ref="N25:O25"/>
    <mergeCell ref="Q25:R25"/>
    <mergeCell ref="Q23:R23"/>
    <mergeCell ref="N19:O19"/>
    <mergeCell ref="Q19:R19"/>
    <mergeCell ref="N20:O20"/>
    <mergeCell ref="Q20:R20"/>
    <mergeCell ref="N21:O21"/>
    <mergeCell ref="Q21:R21"/>
    <mergeCell ref="C14:C15"/>
    <mergeCell ref="K16:L16"/>
    <mergeCell ref="N16:O16"/>
    <mergeCell ref="Q16:R16"/>
    <mergeCell ref="A1:U1"/>
    <mergeCell ref="A3:A4"/>
    <mergeCell ref="B3:B4"/>
    <mergeCell ref="C3:C4"/>
    <mergeCell ref="H3:H4"/>
    <mergeCell ref="I3:I4"/>
    <mergeCell ref="J3:J4"/>
    <mergeCell ref="K3:U4"/>
    <mergeCell ref="B17:B18"/>
    <mergeCell ref="K18:L18"/>
    <mergeCell ref="Q18:R18"/>
    <mergeCell ref="A5:B5"/>
    <mergeCell ref="A6:A7"/>
    <mergeCell ref="O8:S8"/>
    <mergeCell ref="T9:U9"/>
    <mergeCell ref="O10:S10"/>
    <mergeCell ref="C12:C13"/>
  </mergeCells>
  <phoneticPr fontId="2" type="noConversion"/>
  <printOptions horizontalCentered="1"/>
  <pageMargins left="0.19685039370078741" right="0.19685039370078741" top="1.1811023622047245" bottom="0.78740157480314965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3</vt:i4>
      </vt:variant>
    </vt:vector>
  </HeadingPairs>
  <TitlesOfParts>
    <vt:vector size="9" baseType="lpstr">
      <vt:lpstr>04년 세입.세출</vt:lpstr>
      <vt:lpstr>표</vt:lpstr>
      <vt:lpstr>예산총칙</vt:lpstr>
      <vt:lpstr>세입세출총괄표</vt:lpstr>
      <vt:lpstr>세입예산서</vt:lpstr>
      <vt:lpstr>세출예산서</vt:lpstr>
      <vt:lpstr>세출예산서!Print_Area</vt:lpstr>
      <vt:lpstr>세입세출총괄표!Print_Titles</vt:lpstr>
      <vt:lpstr>세출예산서!Print_Titles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주단기</cp:lastModifiedBy>
  <cp:lastPrinted>2020-05-18T07:51:07Z</cp:lastPrinted>
  <dcterms:created xsi:type="dcterms:W3CDTF">2003-02-27T01:31:51Z</dcterms:created>
  <dcterms:modified xsi:type="dcterms:W3CDTF">2020-06-01T02:00:56Z</dcterms:modified>
</cp:coreProperties>
</file>